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1990" windowHeight="9090"/>
  </bookViews>
  <sheets>
    <sheet name="Beaux-Arts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'Beaux-Arts'!$1:$2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'Beaux-Arts'!$A$1:$V$356</definedName>
  </definedNames>
  <calcPr calcId="144525"/>
</workbook>
</file>

<file path=xl/calcChain.xml><?xml version="1.0" encoding="utf-8"?>
<calcChain xmlns="http://schemas.openxmlformats.org/spreadsheetml/2006/main">
  <c r="G317" i="1"/>
  <c r="G316"/>
  <c r="G315"/>
  <c r="M289"/>
  <c r="N288"/>
  <c r="N287"/>
  <c r="N286"/>
  <c r="N283"/>
  <c r="N282"/>
  <c r="N281"/>
  <c r="N280"/>
  <c r="N279"/>
  <c r="E266"/>
  <c r="E265"/>
  <c r="B255"/>
  <c r="C254" s="1"/>
  <c r="C253"/>
  <c r="C252"/>
  <c r="C251"/>
  <c r="B245"/>
  <c r="C244" s="1"/>
  <c r="C243"/>
  <c r="C241"/>
  <c r="C240"/>
  <c r="L236"/>
  <c r="M236" s="1"/>
  <c r="L235"/>
  <c r="C235"/>
  <c r="L234"/>
  <c r="C234"/>
  <c r="D212"/>
  <c r="E212" s="1"/>
  <c r="C174"/>
  <c r="D149"/>
  <c r="E149" s="1"/>
  <c r="D148"/>
  <c r="D147"/>
  <c r="D146"/>
  <c r="C140"/>
  <c r="C139"/>
  <c r="C138"/>
  <c r="C137"/>
  <c r="C136"/>
  <c r="C135"/>
  <c r="C134"/>
  <c r="C133"/>
  <c r="F122"/>
  <c r="E122"/>
  <c r="D122"/>
  <c r="G122" s="1"/>
  <c r="F121"/>
  <c r="E121"/>
  <c r="D121"/>
  <c r="G121" s="1"/>
  <c r="F120"/>
  <c r="E120"/>
  <c r="D120"/>
  <c r="G120" s="1"/>
  <c r="F119"/>
  <c r="E119"/>
  <c r="D119"/>
  <c r="G119" s="1"/>
  <c r="F118"/>
  <c r="E118"/>
  <c r="D118"/>
  <c r="G118" s="1"/>
  <c r="F117"/>
  <c r="E117"/>
  <c r="D117"/>
  <c r="G117" s="1"/>
  <c r="F116"/>
  <c r="E116"/>
  <c r="D116"/>
  <c r="G116" s="1"/>
  <c r="D115"/>
  <c r="F106"/>
  <c r="F105"/>
  <c r="F104"/>
  <c r="F103"/>
  <c r="F102"/>
  <c r="F101"/>
  <c r="F100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60" s="1"/>
  <c r="F59"/>
  <c r="G59" s="1"/>
  <c r="E59"/>
  <c r="C59"/>
  <c r="F58"/>
  <c r="G58" s="1"/>
  <c r="E58"/>
  <c r="C58"/>
  <c r="F57"/>
  <c r="G57" s="1"/>
  <c r="E57"/>
  <c r="C57"/>
  <c r="F56"/>
  <c r="G56" s="1"/>
  <c r="E56"/>
  <c r="C56"/>
  <c r="F55"/>
  <c r="G55" s="1"/>
  <c r="E55"/>
  <c r="C55"/>
  <c r="F54"/>
  <c r="E54"/>
  <c r="C54"/>
  <c r="G53"/>
  <c r="F53"/>
  <c r="E53"/>
  <c r="C53"/>
  <c r="G52"/>
  <c r="F52"/>
  <c r="G54" s="1"/>
  <c r="E52"/>
  <c r="C52"/>
  <c r="D49"/>
  <c r="B49"/>
  <c r="F49" s="1"/>
  <c r="F48"/>
  <c r="E48"/>
  <c r="C48"/>
  <c r="F47"/>
  <c r="G47" s="1"/>
  <c r="E47"/>
  <c r="C47"/>
  <c r="F46"/>
  <c r="E46"/>
  <c r="C46"/>
  <c r="F45"/>
  <c r="G45" s="1"/>
  <c r="E45"/>
  <c r="C45"/>
  <c r="F44"/>
  <c r="E44"/>
  <c r="C44"/>
  <c r="E43"/>
  <c r="C43"/>
  <c r="F43" s="1"/>
  <c r="G43" s="1"/>
  <c r="U10"/>
  <c r="K10"/>
  <c r="B10"/>
  <c r="U8"/>
  <c r="K8"/>
  <c r="U6"/>
  <c r="K6"/>
  <c r="K4"/>
  <c r="G44" l="1"/>
  <c r="G46"/>
  <c r="G48"/>
  <c r="C242"/>
</calcChain>
</file>

<file path=xl/sharedStrings.xml><?xml version="1.0" encoding="utf-8"?>
<sst xmlns="http://schemas.openxmlformats.org/spreadsheetml/2006/main" count="302" uniqueCount="272">
  <si>
    <t>Direction de l'Action Territoriale</t>
  </si>
  <si>
    <t>Quartier Beaux-Arts</t>
  </si>
  <si>
    <t xml:space="preserve">Chiffres clés </t>
  </si>
  <si>
    <t>Population du territoire 2009</t>
  </si>
  <si>
    <t>% de la population de Montpellier</t>
  </si>
  <si>
    <t>Evolution population</t>
  </si>
  <si>
    <t>Surface du territoire en Km²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</si>
  <si>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</si>
  <si>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annuelle moyenne de la population en %</t>
  </si>
  <si>
    <t>Revenu fiscal moyen par ménage</t>
  </si>
  <si>
    <t>Nombre d'allocataires RSA</t>
  </si>
  <si>
    <t>% de chômeurs</t>
  </si>
  <si>
    <t>% de propriétaires</t>
  </si>
  <si>
    <t>% de locataires</t>
  </si>
  <si>
    <t>% de logements publics ordinaire (HLM)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</si>
  <si>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</si>
  <si>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</si>
  <si>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</si>
  <si>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</si>
  <si>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</si>
  <si>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</si>
  <si>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</si>
  <si>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</si>
  <si>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</si>
  <si>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</si>
  <si>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</si>
  <si>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</si>
  <si>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</si>
  <si>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</si>
  <si>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</si>
  <si>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</si>
  <si>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</si>
  <si>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</si>
  <si>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</si>
  <si>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</si>
  <si>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</si>
  <si>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</si>
  <si>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</si>
  <si>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</si>
  <si>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</si>
  <si>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</si>
  <si>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</si>
  <si>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</si>
  <si>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</si>
  <si>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</si>
  <si>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</si>
  <si>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</si>
  <si>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r>
      <rPr>
        <b/>
        <sz val="9"/>
        <color theme="1"/>
        <rFont val="Calibri"/>
        <family val="2"/>
        <scheme val="minor"/>
      </rPr>
      <t>Ménages 1 personne</t>
    </r>
  </si>
  <si>
    <t xml:space="preserve">Veuf </t>
  </si>
  <si>
    <t xml:space="preserve"> Hommes seuls</t>
  </si>
  <si>
    <t>Divorcé</t>
  </si>
  <si>
    <t xml:space="preserve"> Femmes seules</t>
  </si>
  <si>
    <t>Autres sans famille</t>
  </si>
  <si>
    <t>Personne de +15 ans vivant seules</t>
  </si>
  <si>
    <r>
      <rPr>
        <b/>
        <sz val="9"/>
        <color theme="1"/>
        <rFont val="Calibri"/>
        <family val="2"/>
        <scheme val="minor"/>
      </rPr>
      <t>Ménages avec famille(s</t>
    </r>
    <r>
      <rPr>
        <sz val="9"/>
        <color theme="1"/>
        <rFont val="Calibri"/>
        <family val="2"/>
        <scheme val="minor"/>
      </rPr>
      <t>)</t>
    </r>
  </si>
  <si>
    <t xml:space="preserve">15-24 ans </t>
  </si>
  <si>
    <t>Couple sans enfant</t>
  </si>
  <si>
    <t xml:space="preserve">25-54 ans </t>
  </si>
  <si>
    <t>Couple avec enfant(s)</t>
  </si>
  <si>
    <t xml:space="preserve">55-79 ans </t>
  </si>
  <si>
    <t>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</si>
  <si>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</si>
  <si>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</si>
  <si>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</si>
  <si>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</si>
  <si>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</si>
  <si>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</si>
  <si>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</si>
  <si>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</si>
  <si>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</si>
  <si>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</si>
  <si>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</si>
  <si>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</si>
  <si>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</si>
  <si>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</si>
  <si>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</si>
  <si>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</si>
  <si>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</si>
  <si>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</si>
  <si>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</si>
  <si>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</si>
  <si>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</si>
  <si>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</si>
  <si>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</si>
  <si>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</si>
  <si>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</si>
  <si>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</si>
  <si>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selon INSEE source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</si>
  <si>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</si>
  <si>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</si>
  <si>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</si>
  <si>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</si>
  <si>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</si>
  <si>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</si>
  <si>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</si>
  <si>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</si>
  <si>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</si>
  <si>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</si>
  <si>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</si>
  <si>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</si>
  <si>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</si>
  <si>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selon Pole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</si>
  <si>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</si>
  <si>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</si>
  <si>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</si>
  <si>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</si>
  <si>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</si>
  <si>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</si>
  <si>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</si>
  <si>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</si>
  <si>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</si>
  <si>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</si>
  <si>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</si>
  <si>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</si>
  <si>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</si>
  <si>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</si>
  <si>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</si>
  <si>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</si>
  <si>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</si>
  <si>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Sourece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</si>
  <si>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</si>
  <si>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</si>
  <si>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</si>
  <si>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</si>
  <si>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</si>
  <si>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</si>
  <si>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</si>
  <si>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</si>
  <si>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</si>
  <si>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</si>
  <si>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</si>
  <si>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</si>
  <si>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</si>
  <si>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</si>
  <si>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</si>
  <si>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</si>
  <si>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</si>
  <si>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</si>
  <si>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</si>
  <si>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</si>
  <si>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</si>
  <si>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</si>
  <si>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</si>
  <si>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</si>
  <si>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</si>
  <si>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</si>
  <si>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</si>
  <si>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</si>
  <si>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</si>
  <si>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</si>
  <si>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</si>
  <si>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</si>
  <si>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</si>
  <si>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>MONTPELLIER</t>
  </si>
  <si>
    <t>Hors MONTPELLIER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</si>
  <si>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</si>
  <si>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</si>
  <si>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</si>
  <si>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</si>
  <si>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</si>
  <si>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</si>
  <si>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</si>
  <si>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</si>
  <si>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</si>
  <si>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</si>
  <si>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Activités économiques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</si>
  <si>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</si>
  <si>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</si>
  <si>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</si>
  <si>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</si>
  <si>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</si>
  <si>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</si>
  <si>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</si>
  <si>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</si>
  <si>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</si>
  <si>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</si>
  <si>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</si>
  <si>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</si>
  <si>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</si>
  <si>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</si>
  <si>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</si>
  <si>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</si>
  <si>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</si>
  <si>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</si>
  <si>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</si>
  <si>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</si>
  <si>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</si>
  <si>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</si>
  <si>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Activités économique INSSE 2012</t>
  </si>
  <si>
    <t>Commerces</t>
  </si>
  <si>
    <t>Médecins</t>
  </si>
  <si>
    <t>Services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</si>
  <si>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</si>
  <si>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</si>
  <si>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</si>
  <si>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</si>
  <si>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</si>
  <si>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</si>
  <si>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</si>
  <si>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</si>
  <si>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</si>
  <si>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</si>
  <si>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</si>
  <si>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</si>
  <si>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Epicerie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</si>
  <si>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</si>
  <si>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</si>
  <si>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</si>
  <si>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</si>
  <si>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Tribunald’instance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</si>
  <si>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</si>
  <si>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</si>
  <si>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</si>
  <si>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</si>
  <si>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</si>
  <si>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</si>
  <si>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</si>
  <si>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</si>
  <si>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</si>
  <si>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</si>
  <si>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</si>
  <si>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</si>
  <si>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</si>
  <si>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</si>
  <si>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</si>
  <si>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</si>
  <si>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</si>
  <si>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</si>
  <si>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</si>
  <si>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</si>
  <si>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</si>
  <si>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</si>
  <si>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</si>
  <si>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</si>
  <si>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</si>
  <si>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</si>
  <si>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</si>
  <si>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</si>
  <si>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</si>
  <si>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</si>
  <si>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</si>
  <si>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</si>
  <si>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</si>
  <si>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</si>
  <si>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</si>
  <si>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</si>
  <si>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</si>
  <si>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</si>
  <si>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</si>
  <si>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</si>
  <si>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</si>
  <si>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</si>
  <si>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</si>
  <si>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</si>
  <si>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Locationauto-utilitaires légers</t>
  </si>
  <si>
    <t xml:space="preserve"> Magasin d'optique</t>
  </si>
  <si>
    <t>Ergothérapeute</t>
  </si>
  <si>
    <t>Ecole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</si>
  <si>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</si>
  <si>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</si>
  <si>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</si>
  <si>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</si>
  <si>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</si>
  <si>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couvreur,chauffagiste</t>
  </si>
  <si>
    <t>Electricien</t>
  </si>
  <si>
    <t>Entreprise générale dubâtiment</t>
  </si>
  <si>
    <t>Coiffure</t>
  </si>
  <si>
    <t>Vétérinaire</t>
  </si>
  <si>
    <t>Agencedetravailtemporaire</t>
  </si>
  <si>
    <t>Restaurant</t>
  </si>
  <si>
    <t>Agence immobilière</t>
  </si>
  <si>
    <t>Blanchisserie-Teinturerie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</si>
</sst>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8"/>
      <color theme="0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1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3" xfId="0" applyFont="1" applyFill="1" applyBorder="1" applyAlignment="1">
      <alignment vertical="center"/>
    </xf>
    <xf numFmtId="10" fontId="7" fillId="0" borderId="3" xfId="1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7" xfId="0" applyFont="1" applyFill="1" applyBorder="1" applyAlignment="1">
      <alignment vertical="center"/>
    </xf>
    <xf numFmtId="0" fontId="13" fillId="4" borderId="12" xfId="0" applyFont="1" applyFill="1" applyBorder="1" applyAlignment="1">
      <alignment horizontal="left" vertical="center" indent="1"/>
    </xf>
    <xf numFmtId="3" fontId="8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10" fontId="8" fillId="0" borderId="14" xfId="0" applyNumberFormat="1" applyFont="1" applyBorder="1" applyAlignment="1">
      <alignment vertical="center"/>
    </xf>
    <xf numFmtId="0" fontId="13" fillId="4" borderId="8" xfId="0" applyFont="1" applyFill="1" applyBorder="1" applyAlignment="1">
      <alignment horizontal="left" vertical="center" indent="1"/>
    </xf>
    <xf numFmtId="1" fontId="15" fillId="0" borderId="7" xfId="0" applyNumberFormat="1" applyFont="1" applyBorder="1" applyAlignment="1">
      <alignment vertical="center"/>
    </xf>
    <xf numFmtId="9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49" fontId="16" fillId="4" borderId="14" xfId="0" applyNumberFormat="1" applyFont="1" applyFill="1" applyBorder="1" applyAlignment="1" applyProtection="1">
      <alignment horizontal="left" vertical="center" indent="1"/>
    </xf>
    <xf numFmtId="3" fontId="13" fillId="0" borderId="14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15" xfId="0" applyNumberFormat="1" applyFont="1" applyFill="1" applyBorder="1" applyAlignment="1" applyProtection="1">
      <alignment horizontal="left" vertical="center" indent="1"/>
    </xf>
    <xf numFmtId="3" fontId="13" fillId="0" borderId="15" xfId="0" applyNumberFormat="1" applyFont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1" fontId="13" fillId="0" borderId="7" xfId="0" applyNumberFormat="1" applyFont="1" applyBorder="1" applyAlignment="1">
      <alignment vertical="center"/>
    </xf>
    <xf numFmtId="1" fontId="8" fillId="0" borderId="7" xfId="0" applyNumberFormat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 indent="1"/>
    </xf>
    <xf numFmtId="1" fontId="13" fillId="4" borderId="7" xfId="0" applyNumberFormat="1" applyFont="1" applyFill="1" applyBorder="1" applyAlignment="1">
      <alignment horizontal="center" vertical="center"/>
    </xf>
    <xf numFmtId="1" fontId="8" fillId="4" borderId="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 indent="1"/>
    </xf>
    <xf numFmtId="1" fontId="15" fillId="0" borderId="13" xfId="0" applyNumberFormat="1" applyFont="1" applyBorder="1" applyAlignment="1">
      <alignment vertical="center"/>
    </xf>
    <xf numFmtId="10" fontId="8" fillId="3" borderId="13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15" xfId="0" applyFont="1" applyFill="1" applyBorder="1" applyAlignment="1">
      <alignment horizontal="left" vertical="center" indent="1"/>
    </xf>
    <xf numFmtId="1" fontId="8" fillId="0" borderId="15" xfId="0" applyNumberFormat="1" applyFont="1" applyBorder="1" applyAlignment="1">
      <alignment vertical="center"/>
    </xf>
    <xf numFmtId="10" fontId="8" fillId="3" borderId="15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" fontId="8" fillId="0" borderId="17" xfId="0" applyNumberFormat="1" applyFont="1" applyBorder="1" applyAlignment="1">
      <alignment vertical="center"/>
    </xf>
    <xf numFmtId="0" fontId="17" fillId="5" borderId="12" xfId="0" applyFont="1" applyFill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3" fontId="15" fillId="0" borderId="17" xfId="0" applyNumberFormat="1" applyFont="1" applyBorder="1" applyAlignment="1">
      <alignment vertical="center"/>
    </xf>
    <xf numFmtId="0" fontId="13" fillId="5" borderId="12" xfId="0" quotePrefix="1" applyFont="1" applyFill="1" applyBorder="1" applyAlignment="1">
      <alignment horizontal="left" vertical="center"/>
    </xf>
    <xf numFmtId="0" fontId="13" fillId="5" borderId="12" xfId="0" quotePrefix="1" applyFont="1" applyFill="1" applyBorder="1" applyAlignment="1">
      <alignment horizontal="left" vertical="center" indent="1"/>
    </xf>
    <xf numFmtId="3" fontId="8" fillId="0" borderId="4" xfId="0" applyNumberFormat="1" applyFont="1" applyBorder="1" applyAlignment="1">
      <alignment vertical="center"/>
    </xf>
    <xf numFmtId="0" fontId="13" fillId="5" borderId="12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0" fontId="13" fillId="5" borderId="12" xfId="0" applyFont="1" applyFill="1" applyBorder="1" applyAlignment="1">
      <alignment vertical="center"/>
    </xf>
    <xf numFmtId="0" fontId="13" fillId="5" borderId="5" xfId="0" quotePrefix="1" applyFont="1" applyFill="1" applyBorder="1" applyAlignment="1">
      <alignment horizontal="left" vertical="center" indent="1"/>
    </xf>
    <xf numFmtId="3" fontId="8" fillId="0" borderId="15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1" fontId="17" fillId="0" borderId="17" xfId="0" applyNumberFormat="1" applyFont="1" applyBorder="1" applyAlignment="1">
      <alignment vertical="center"/>
    </xf>
    <xf numFmtId="1" fontId="8" fillId="0" borderId="17" xfId="0" applyNumberFormat="1" applyFont="1" applyBorder="1" applyAlignment="1">
      <alignment vertical="center"/>
    </xf>
    <xf numFmtId="0" fontId="13" fillId="5" borderId="5" xfId="0" applyFont="1" applyFill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vertical="center"/>
    </xf>
    <xf numFmtId="165" fontId="8" fillId="0" borderId="11" xfId="0" applyNumberFormat="1" applyFont="1" applyFill="1" applyBorder="1" applyAlignment="1">
      <alignment vertical="center"/>
    </xf>
    <xf numFmtId="0" fontId="13" fillId="5" borderId="14" xfId="0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vertical="center"/>
    </xf>
    <xf numFmtId="0" fontId="13" fillId="5" borderId="15" xfId="0" applyFont="1" applyFill="1" applyBorder="1" applyAlignment="1">
      <alignment vertical="center"/>
    </xf>
    <xf numFmtId="10" fontId="8" fillId="0" borderId="4" xfId="0" applyNumberFormat="1" applyFont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3" fontId="13" fillId="5" borderId="7" xfId="0" applyNumberFormat="1" applyFont="1" applyFill="1" applyBorder="1" applyAlignment="1">
      <alignment vertical="top"/>
    </xf>
    <xf numFmtId="3" fontId="8" fillId="5" borderId="9" xfId="0" applyNumberFormat="1" applyFont="1" applyFill="1" applyBorder="1" applyAlignment="1">
      <alignment vertical="top"/>
    </xf>
    <xf numFmtId="3" fontId="15" fillId="5" borderId="7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3" fontId="13" fillId="0" borderId="14" xfId="0" applyNumberFormat="1" applyFont="1" applyBorder="1" applyAlignment="1">
      <alignment vertical="top"/>
    </xf>
    <xf numFmtId="3" fontId="13" fillId="0" borderId="17" xfId="0" applyNumberFormat="1" applyFont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9" fontId="0" fillId="0" borderId="7" xfId="0" applyNumberFormat="1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top"/>
    </xf>
    <xf numFmtId="3" fontId="13" fillId="0" borderId="15" xfId="0" applyNumberFormat="1" applyFont="1" applyBorder="1" applyAlignment="1">
      <alignment vertical="top"/>
    </xf>
    <xf numFmtId="3" fontId="13" fillId="0" borderId="4" xfId="0" applyNumberFormat="1" applyFont="1" applyBorder="1" applyAlignment="1">
      <alignment vertical="top"/>
    </xf>
    <xf numFmtId="3" fontId="13" fillId="3" borderId="15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>
      <alignment vertical="center"/>
    </xf>
    <xf numFmtId="10" fontId="8" fillId="0" borderId="14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15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3" fontId="13" fillId="0" borderId="14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9" fontId="13" fillId="0" borderId="14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13" fillId="0" borderId="5" xfId="0" applyNumberFormat="1" applyFont="1" applyBorder="1" applyAlignment="1">
      <alignment vertical="center"/>
    </xf>
    <xf numFmtId="9" fontId="13" fillId="0" borderId="15" xfId="0" applyNumberFormat="1" applyFont="1" applyBorder="1" applyAlignment="1">
      <alignment vertical="center"/>
    </xf>
    <xf numFmtId="10" fontId="8" fillId="0" borderId="0" xfId="0" applyNumberFormat="1" applyFont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1" fontId="13" fillId="5" borderId="16" xfId="0" applyNumberFormat="1" applyFont="1" applyFill="1" applyBorder="1" applyAlignment="1">
      <alignment vertical="center"/>
    </xf>
    <xf numFmtId="1" fontId="13" fillId="5" borderId="9" xfId="0" applyNumberFormat="1" applyFont="1" applyFill="1" applyBorder="1" applyAlignment="1">
      <alignment vertical="center"/>
    </xf>
    <xf numFmtId="1" fontId="8" fillId="5" borderId="11" xfId="0" applyNumberFormat="1" applyFont="1" applyFill="1" applyBorder="1" applyAlignment="1">
      <alignment vertical="center"/>
    </xf>
    <xf numFmtId="1" fontId="8" fillId="5" borderId="17" xfId="0" applyNumberFormat="1" applyFont="1" applyFill="1" applyBorder="1" applyAlignment="1">
      <alignment vertical="center"/>
    </xf>
    <xf numFmtId="1" fontId="8" fillId="5" borderId="4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7" xfId="0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1" fontId="13" fillId="5" borderId="17" xfId="0" applyNumberFormat="1" applyFont="1" applyFill="1" applyBorder="1" applyAlignment="1">
      <alignment vertical="center"/>
    </xf>
    <xf numFmtId="1" fontId="13" fillId="5" borderId="4" xfId="0" applyNumberFormat="1" applyFont="1" applyFill="1" applyBorder="1" applyAlignment="1">
      <alignment vertical="center"/>
    </xf>
    <xf numFmtId="1" fontId="17" fillId="5" borderId="16" xfId="0" applyNumberFormat="1" applyFont="1" applyFill="1" applyBorder="1" applyAlignment="1">
      <alignment vertical="center"/>
    </xf>
    <xf numFmtId="9" fontId="17" fillId="5" borderId="9" xfId="0" applyNumberFormat="1" applyFont="1" applyFill="1" applyBorder="1" applyAlignment="1">
      <alignment vertical="center"/>
    </xf>
    <xf numFmtId="1" fontId="13" fillId="5" borderId="6" xfId="0" applyNumberFormat="1" applyFont="1" applyFill="1" applyBorder="1" applyAlignment="1">
      <alignment vertical="center"/>
    </xf>
    <xf numFmtId="1" fontId="13" fillId="5" borderId="11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3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9" fontId="8" fillId="0" borderId="7" xfId="1" applyNumberFormat="1" applyFont="1" applyBorder="1" applyAlignment="1">
      <alignment vertical="center"/>
    </xf>
    <xf numFmtId="9" fontId="23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7" xfId="0" applyFont="1" applyFill="1" applyBorder="1" applyAlignment="1">
      <alignment wrapText="1"/>
    </xf>
    <xf numFmtId="3" fontId="13" fillId="0" borderId="7" xfId="0" applyNumberFormat="1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3" fontId="13" fillId="0" borderId="15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3" fontId="15" fillId="0" borderId="13" xfId="0" applyNumberFormat="1" applyFont="1" applyBorder="1" applyAlignment="1">
      <alignment vertical="center"/>
    </xf>
    <xf numFmtId="9" fontId="8" fillId="0" borderId="11" xfId="0" applyNumberFormat="1" applyFont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9" fontId="8" fillId="0" borderId="13" xfId="0" applyNumberFormat="1" applyFont="1" applyFill="1" applyBorder="1" applyAlignment="1">
      <alignment vertical="center"/>
    </xf>
    <xf numFmtId="9" fontId="8" fillId="0" borderId="17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7" xfId="0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center"/>
    </xf>
    <xf numFmtId="9" fontId="8" fillId="0" borderId="14" xfId="0" applyNumberFormat="1" applyFont="1" applyFill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10" fontId="8" fillId="0" borderId="9" xfId="0" applyNumberFormat="1" applyFont="1" applyBorder="1" applyAlignment="1">
      <alignment vertical="center"/>
    </xf>
    <xf numFmtId="0" fontId="13" fillId="5" borderId="5" xfId="0" applyFont="1" applyFill="1" applyBorder="1" applyAlignment="1">
      <alignment horizontal="left" vertical="center" indent="1"/>
    </xf>
    <xf numFmtId="0" fontId="0" fillId="5" borderId="3" xfId="0" applyFont="1" applyFill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3" fontId="13" fillId="3" borderId="15" xfId="0" applyNumberFormat="1" applyFont="1" applyFill="1" applyBorder="1" applyAlignment="1">
      <alignment vertical="center"/>
    </xf>
    <xf numFmtId="9" fontId="8" fillId="0" borderId="15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4" xfId="0" applyNumberFormat="1" applyFont="1" applyBorder="1" applyAlignment="1">
      <alignment vertical="center"/>
    </xf>
    <xf numFmtId="0" fontId="13" fillId="5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1" fontId="13" fillId="0" borderId="7" xfId="0" applyNumberFormat="1" applyFont="1" applyFill="1" applyBorder="1" applyAlignment="1">
      <alignment vertical="center"/>
    </xf>
    <xf numFmtId="9" fontId="8" fillId="0" borderId="7" xfId="0" applyNumberFormat="1" applyFont="1" applyFill="1" applyBorder="1" applyAlignment="1">
      <alignment vertical="center"/>
    </xf>
    <xf numFmtId="0" fontId="13" fillId="5" borderId="3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6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10" fontId="8" fillId="0" borderId="11" xfId="0" applyNumberFormat="1" applyFont="1" applyFill="1" applyBorder="1" applyAlignment="1">
      <alignment vertical="center"/>
    </xf>
    <xf numFmtId="10" fontId="8" fillId="0" borderId="17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4" xfId="0" applyNumberFormat="1" applyFont="1" applyFill="1" applyBorder="1" applyAlignment="1">
      <alignment vertical="center"/>
    </xf>
    <xf numFmtId="0" fontId="26" fillId="5" borderId="12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3" xfId="0" applyNumberFormat="1" applyFont="1" applyFill="1" applyBorder="1" applyAlignment="1">
      <alignment vertical="center"/>
    </xf>
    <xf numFmtId="10" fontId="26" fillId="0" borderId="17" xfId="0" applyNumberFormat="1" applyFont="1" applyBorder="1" applyAlignment="1">
      <alignment vertical="center"/>
    </xf>
    <xf numFmtId="3" fontId="29" fillId="3" borderId="14" xfId="0" applyNumberFormat="1" applyFont="1" applyFill="1" applyBorder="1" applyAlignment="1">
      <alignment vertical="center"/>
    </xf>
    <xf numFmtId="3" fontId="30" fillId="0" borderId="7" xfId="0" applyNumberFormat="1" applyFont="1" applyBorder="1" applyAlignment="1">
      <alignment horizontal="center" vertical="center"/>
    </xf>
    <xf numFmtId="10" fontId="26" fillId="0" borderId="9" xfId="0" applyNumberFormat="1" applyFont="1" applyBorder="1" applyAlignment="1">
      <alignment vertical="center"/>
    </xf>
    <xf numFmtId="3" fontId="14" fillId="0" borderId="7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13" fillId="0" borderId="14" xfId="0" applyNumberFormat="1" applyFont="1" applyFill="1" applyBorder="1" applyAlignment="1">
      <alignment vertical="top"/>
    </xf>
    <xf numFmtId="3" fontId="13" fillId="0" borderId="15" xfId="0" applyNumberFormat="1" applyFont="1" applyFill="1" applyBorder="1" applyAlignment="1">
      <alignment vertical="top"/>
    </xf>
    <xf numFmtId="0" fontId="8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0" fontId="7" fillId="2" borderId="3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0" fontId="6" fillId="0" borderId="2" xfId="0" applyFont="1" applyFill="1" applyBorder="1" applyAlignment="1">
      <alignment horizontal="right" vertical="center" indent="1"/>
    </xf>
    <xf numFmtId="0" fontId="5" fillId="2" borderId="1" xfId="0" applyFont="1" applyFill="1" applyBorder="1" applyAlignment="1">
      <alignment horizontal="right" vertical="center" indent="1"/>
    </xf>
    <xf numFmtId="0" fontId="5" fillId="2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vertical="center"/>
    </xf>
    <xf numFmtId="165" fontId="7" fillId="2" borderId="3" xfId="1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3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16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vertical="center" wrapText="1"/>
    </xf>
    <xf numFmtId="0" fontId="13" fillId="5" borderId="3" xfId="0" applyFont="1" applyFill="1" applyBorder="1" applyAlignment="1">
      <alignment vertical="center" wrapText="1"/>
    </xf>
    <xf numFmtId="0" fontId="17" fillId="5" borderId="13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textRotation="50"/>
    </xf>
    <xf numFmtId="0" fontId="8" fillId="5" borderId="11" xfId="0" applyFont="1" applyFill="1" applyBorder="1" applyAlignment="1">
      <alignment horizontal="center" vertical="center" textRotation="50"/>
    </xf>
    <xf numFmtId="0" fontId="8" fillId="5" borderId="5" xfId="0" applyFont="1" applyFill="1" applyBorder="1" applyAlignment="1">
      <alignment horizontal="center" vertical="center" textRotation="50"/>
    </xf>
    <xf numFmtId="0" fontId="8" fillId="5" borderId="4" xfId="0" applyFont="1" applyFill="1" applyBorder="1" applyAlignment="1">
      <alignment horizontal="center" vertical="center" textRotation="50"/>
    </xf>
    <xf numFmtId="0" fontId="8" fillId="5" borderId="13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right" vertical="center"/>
    </xf>
    <xf numFmtId="3" fontId="8" fillId="0" borderId="17" xfId="0" applyNumberFormat="1" applyFont="1" applyBorder="1" applyAlignment="1">
      <alignment horizontal="right" vertical="center"/>
    </xf>
    <xf numFmtId="3" fontId="8" fillId="0" borderId="12" xfId="0" applyNumberFormat="1" applyFont="1" applyFill="1" applyBorder="1" applyAlignment="1">
      <alignment horizontal="right" vertical="center"/>
    </xf>
    <xf numFmtId="3" fontId="8" fillId="0" borderId="17" xfId="0" applyNumberFormat="1" applyFont="1" applyFill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0" fontId="15" fillId="5" borderId="13" xfId="0" applyFont="1" applyFill="1" applyBorder="1" applyAlignment="1">
      <alignment horizontal="center" vertical="center" textRotation="90"/>
    </xf>
    <xf numFmtId="0" fontId="15" fillId="5" borderId="14" xfId="0" applyFont="1" applyFill="1" applyBorder="1" applyAlignment="1">
      <alignment horizontal="center" vertical="center" textRotation="90"/>
    </xf>
    <xf numFmtId="0" fontId="17" fillId="5" borderId="8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 textRotation="43"/>
    </xf>
    <xf numFmtId="0" fontId="8" fillId="5" borderId="14" xfId="0" applyFont="1" applyFill="1" applyBorder="1" applyAlignment="1">
      <alignment horizontal="center" vertical="center" textRotation="43"/>
    </xf>
    <xf numFmtId="0" fontId="17" fillId="5" borderId="10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5" fillId="5" borderId="13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textRotation="90" wrapText="1"/>
    </xf>
    <xf numFmtId="0" fontId="15" fillId="5" borderId="14" xfId="0" applyFont="1" applyFill="1" applyBorder="1" applyAlignment="1">
      <alignment horizontal="center" vertical="center" textRotation="90" wrapText="1"/>
    </xf>
    <xf numFmtId="0" fontId="15" fillId="5" borderId="17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16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22" fillId="5" borderId="10" xfId="0" applyFont="1" applyFill="1" applyBorder="1" applyAlignment="1">
      <alignment horizontal="left" vertical="top" wrapText="1"/>
    </xf>
    <xf numFmtId="0" fontId="22" fillId="5" borderId="6" xfId="0" applyFont="1" applyFill="1" applyBorder="1" applyAlignment="1">
      <alignment horizontal="left" vertical="top" wrapText="1"/>
    </xf>
    <xf numFmtId="0" fontId="22" fillId="5" borderId="1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1" fillId="5" borderId="10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11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17" fillId="5" borderId="14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textRotation="90" wrapText="1"/>
    </xf>
    <xf numFmtId="0" fontId="8" fillId="5" borderId="14" xfId="0" applyFont="1" applyFill="1" applyBorder="1" applyAlignment="1">
      <alignment horizontal="center" vertical="center" textRotation="90" wrapText="1"/>
    </xf>
    <xf numFmtId="0" fontId="8" fillId="5" borderId="15" xfId="0" applyFont="1" applyFill="1" applyBorder="1" applyAlignment="1">
      <alignment horizontal="center" vertical="center" textRotation="90" wrapText="1"/>
    </xf>
    <xf numFmtId="0" fontId="17" fillId="5" borderId="8" xfId="0" applyFont="1" applyFill="1" applyBorder="1" applyAlignment="1">
      <alignment vertical="center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25" fillId="5" borderId="8" xfId="0" applyFont="1" applyFill="1" applyBorder="1" applyAlignment="1">
      <alignment vertical="center"/>
    </xf>
    <xf numFmtId="0" fontId="25" fillId="5" borderId="16" xfId="0" applyFont="1" applyFill="1" applyBorder="1" applyAlignment="1">
      <alignment vertical="center"/>
    </xf>
    <xf numFmtId="0" fontId="25" fillId="5" borderId="9" xfId="0" applyFont="1" applyFill="1" applyBorder="1" applyAlignment="1">
      <alignment vertical="center"/>
    </xf>
    <xf numFmtId="49" fontId="28" fillId="5" borderId="12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7" xfId="0" applyNumberFormat="1" applyFont="1" applyFill="1" applyBorder="1" applyAlignment="1">
      <alignment horizontal="left" vertical="center" wrapText="1"/>
    </xf>
    <xf numFmtId="49" fontId="28" fillId="5" borderId="5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4" xfId="0" applyNumberFormat="1" applyFont="1" applyFill="1" applyBorder="1" applyAlignment="1">
      <alignment horizontal="left" vertical="center" wrapText="1"/>
    </xf>
    <xf numFmtId="49" fontId="28" fillId="5" borderId="8" xfId="0" applyNumberFormat="1" applyFont="1" applyFill="1" applyBorder="1" applyAlignment="1">
      <alignment horizontal="left" vertical="center" wrapText="1"/>
    </xf>
    <xf numFmtId="49" fontId="28" fillId="5" borderId="16" xfId="0" applyNumberFormat="1" applyFont="1" applyFill="1" applyBorder="1" applyAlignment="1">
      <alignment horizontal="left" vertical="center" wrapText="1"/>
    </xf>
    <xf numFmtId="49" fontId="28" fillId="5" borderId="9" xfId="0" applyNumberFormat="1" applyFont="1" applyFill="1" applyBorder="1" applyAlignment="1">
      <alignment horizontal="left" vertical="center" wrapText="1"/>
    </xf>
    <xf numFmtId="0" fontId="22" fillId="5" borderId="12" xfId="0" applyFont="1" applyFill="1" applyBorder="1" applyAlignment="1">
      <alignment horizontal="left" vertical="top" wrapText="1"/>
    </xf>
    <xf numFmtId="0" fontId="22" fillId="5" borderId="0" xfId="0" applyFont="1" applyFill="1" applyBorder="1" applyAlignment="1">
      <alignment horizontal="left" vertical="top" wrapText="1"/>
    </xf>
    <xf numFmtId="0" fontId="22" fillId="5" borderId="17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top" wrapText="1"/>
    </xf>
    <xf numFmtId="0" fontId="22" fillId="5" borderId="3" xfId="0" applyFont="1" applyFill="1" applyBorder="1" applyAlignment="1">
      <alignment horizontal="left" vertical="top" wrapText="1"/>
    </xf>
    <xf numFmtId="0" fontId="22" fillId="5" borderId="4" xfId="0" applyFont="1" applyFill="1" applyBorder="1" applyAlignment="1">
      <alignment horizontal="left" vertical="top" wrapText="1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0" fontId="31" fillId="5" borderId="8" xfId="0" applyFont="1" applyFill="1" applyBorder="1" applyAlignment="1">
      <alignment vertical="top" wrapText="1"/>
    </xf>
    <xf numFmtId="0" fontId="31" fillId="5" borderId="16" xfId="0" applyFont="1" applyFill="1" applyBorder="1" applyAlignment="1">
      <alignment vertical="top" wrapText="1"/>
    </xf>
    <xf numFmtId="0" fontId="31" fillId="5" borderId="9" xfId="0" applyFont="1" applyFill="1" applyBorder="1" applyAlignment="1">
      <alignment vertical="top" wrapText="1"/>
    </xf>
    <xf numFmtId="0" fontId="31" fillId="5" borderId="8" xfId="0" applyFont="1" applyFill="1" applyBorder="1" applyAlignment="1">
      <alignment horizontal="left" vertical="top" wrapText="1"/>
    </xf>
    <xf numFmtId="0" fontId="31" fillId="5" borderId="16" xfId="0" applyFont="1" applyFill="1" applyBorder="1" applyAlignment="1">
      <alignment horizontal="left" vertical="top" wrapText="1"/>
    </xf>
    <xf numFmtId="0" fontId="31" fillId="5" borderId="9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center"/>
    </xf>
    <xf numFmtId="0" fontId="14" fillId="5" borderId="16" xfId="0" applyFont="1" applyFill="1" applyBorder="1" applyAlignment="1">
      <alignment horizontal="left" vertical="center"/>
    </xf>
    <xf numFmtId="0" fontId="14" fillId="5" borderId="9" xfId="0" applyFont="1" applyFill="1" applyBorder="1" applyAlignment="1">
      <alignment horizontal="left" vertical="center"/>
    </xf>
    <xf numFmtId="0" fontId="31" fillId="5" borderId="8" xfId="0" applyFont="1" applyFill="1" applyBorder="1" applyAlignment="1">
      <alignment vertical="center" wrapText="1"/>
    </xf>
    <xf numFmtId="0" fontId="31" fillId="5" borderId="16" xfId="0" applyFont="1" applyFill="1" applyBorder="1" applyAlignment="1">
      <alignment vertical="center" wrapText="1"/>
    </xf>
    <xf numFmtId="0" fontId="31" fillId="5" borderId="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wrapText="1"/>
    </xf>
    <xf numFmtId="0" fontId="24" fillId="0" borderId="6" xfId="0" applyFont="1" applyFill="1" applyBorder="1" applyAlignment="1">
      <alignment horizontal="left" wrapText="1"/>
    </xf>
    <xf numFmtId="0" fontId="24" fillId="0" borderId="11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0" fontId="2" fillId="6" borderId="8" xfId="0" applyFont="1" applyFill="1" applyBorder="1"/>
    <xf numFmtId="0" fontId="2" fillId="6" borderId="16" xfId="0" applyFont="1" applyFill="1" applyBorder="1"/>
    <xf numFmtId="0" fontId="2" fillId="6" borderId="9" xfId="0" applyFont="1" applyFill="1" applyBorder="1"/>
    <xf numFmtId="10" fontId="8" fillId="0" borderId="7" xfId="0" applyNumberFormat="1" applyFont="1" applyFill="1" applyBorder="1" applyAlignment="1">
      <alignment vertical="center"/>
    </xf>
    <xf numFmtId="0" fontId="8" fillId="0" borderId="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Fill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left"/>
    </xf>
    <xf numFmtId="0" fontId="8" fillId="7" borderId="7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'Beaux-Arts'!$B$42:$C$42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'Beaux-Arts'!$A$43:$A$48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'Beaux-Arts'!$B$43:$B$48</c:f>
              <c:numCache>
                <c:formatCode>#,##0</c:formatCode>
                <c:ptCount val="6"/>
                <c:pt idx="0">
                  <c:v>619.59193300000004</c:v>
                </c:pt>
                <c:pt idx="1">
                  <c:v>1527.070958</c:v>
                </c:pt>
                <c:pt idx="2">
                  <c:v>880.09601799999996</c:v>
                </c:pt>
                <c:pt idx="3">
                  <c:v>563.40281600000003</c:v>
                </c:pt>
                <c:pt idx="4">
                  <c:v>426.18557099999998</c:v>
                </c:pt>
                <c:pt idx="5">
                  <c:v>208.95460199999999</c:v>
                </c:pt>
              </c:numCache>
            </c:numRef>
          </c:val>
        </c:ser>
        <c:ser>
          <c:idx val="2"/>
          <c:order val="1"/>
          <c:tx>
            <c:strRef>
              <c:f>'Beaux-Arts'!$D$42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'Beaux-Arts'!$A$43:$A$48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'Beaux-Arts'!$D$43:$D$48</c:f>
              <c:numCache>
                <c:formatCode>#,##0</c:formatCode>
                <c:ptCount val="6"/>
                <c:pt idx="0">
                  <c:v>504.58186999999998</c:v>
                </c:pt>
                <c:pt idx="1">
                  <c:v>1477.1238090000002</c:v>
                </c:pt>
                <c:pt idx="2">
                  <c:v>971.15745299999992</c:v>
                </c:pt>
                <c:pt idx="3">
                  <c:v>853.58414499999992</c:v>
                </c:pt>
                <c:pt idx="4">
                  <c:v>648.57421199999999</c:v>
                </c:pt>
                <c:pt idx="5">
                  <c:v>578.277649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'Beaux-Arts'!$G$43:$G$48</c:f>
              <c:numCache>
                <c:formatCode>0.00%</c:formatCode>
                <c:ptCount val="6"/>
                <c:pt idx="0">
                  <c:v>0.12144282955692058</c:v>
                </c:pt>
                <c:pt idx="1">
                  <c:v>0.32446744907225927</c:v>
                </c:pt>
                <c:pt idx="2">
                  <c:v>0.19994425724979492</c:v>
                </c:pt>
                <c:pt idx="3">
                  <c:v>0.15304139054321272</c:v>
                </c:pt>
                <c:pt idx="4">
                  <c:v>0.11607921330070839</c:v>
                </c:pt>
                <c:pt idx="5">
                  <c:v>8.5024860277104181E-2</c:v>
                </c:pt>
              </c:numCache>
            </c:numRef>
          </c:val>
        </c:ser>
        <c:dLbls>
          <c:showVal val="1"/>
        </c:dLbls>
        <c:gapWidth val="55"/>
        <c:overlap val="100"/>
        <c:axId val="80538240"/>
        <c:axId val="91656576"/>
      </c:barChart>
      <c:catAx>
        <c:axId val="8053824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656576"/>
        <c:crosses val="autoZero"/>
        <c:auto val="1"/>
        <c:lblAlgn val="ctr"/>
        <c:lblOffset val="100"/>
      </c:catAx>
      <c:valAx>
        <c:axId val="9165657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053824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'Beaux-Arts'!$A$240:$A$244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'Beaux-Arts'!$C$240:$C$244</c:f>
              <c:numCache>
                <c:formatCode>0%</c:formatCode>
                <c:ptCount val="5"/>
                <c:pt idx="0">
                  <c:v>0.17656208058196124</c:v>
                </c:pt>
                <c:pt idx="1">
                  <c:v>0.24368776772502768</c:v>
                </c:pt>
                <c:pt idx="2">
                  <c:v>0.29628877877138005</c:v>
                </c:pt>
                <c:pt idx="3">
                  <c:v>0.19801611092073593</c:v>
                </c:pt>
                <c:pt idx="4">
                  <c:v>8.5445262000895139E-2</c:v>
                </c:pt>
              </c:numCache>
            </c:numRef>
          </c:val>
        </c:ser>
        <c:dLbls/>
        <c:gapWidth val="50"/>
        <c:axId val="93500928"/>
        <c:axId val="93502464"/>
      </c:barChart>
      <c:catAx>
        <c:axId val="9350092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502464"/>
        <c:crosses val="autoZero"/>
        <c:auto val="1"/>
        <c:lblAlgn val="ctr"/>
        <c:lblOffset val="100"/>
      </c:catAx>
      <c:valAx>
        <c:axId val="93502464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5009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'Beaux-Arts'!$H$286:$L$288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'Beaux-Arts'!$N$286:$N$288</c:f>
              <c:numCache>
                <c:formatCode>0.00%</c:formatCode>
                <c:ptCount val="3"/>
                <c:pt idx="0">
                  <c:v>0.31810569528017085</c:v>
                </c:pt>
                <c:pt idx="1">
                  <c:v>0.53687120037728564</c:v>
                </c:pt>
                <c:pt idx="2">
                  <c:v>0.14502310434254354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'Beaux-Arts'!$A$168:$B$173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'Beaux-Arts'!$C$168:$C$173</c:f>
              <c:numCache>
                <c:formatCode>#,##0</c:formatCode>
                <c:ptCount val="6"/>
                <c:pt idx="0">
                  <c:v>65</c:v>
                </c:pt>
                <c:pt idx="1">
                  <c:v>70</c:v>
                </c:pt>
                <c:pt idx="2">
                  <c:v>378</c:v>
                </c:pt>
                <c:pt idx="3">
                  <c:v>356</c:v>
                </c:pt>
                <c:pt idx="4">
                  <c:v>50</c:v>
                </c:pt>
                <c:pt idx="5">
                  <c:v>50</c:v>
                </c:pt>
              </c:numCache>
            </c:numRef>
          </c:val>
        </c:ser>
        <c:dLbls/>
        <c:gapWidth val="50"/>
        <c:axId val="93792128"/>
        <c:axId val="93793664"/>
      </c:barChart>
      <c:catAx>
        <c:axId val="93792128"/>
        <c:scaling>
          <c:orientation val="minMax"/>
        </c:scaling>
        <c:axPos val="b"/>
        <c:majorGridlines/>
        <c:tickLblPos val="nextTo"/>
        <c:crossAx val="93793664"/>
        <c:crosses val="autoZero"/>
        <c:auto val="1"/>
        <c:lblAlgn val="ctr"/>
        <c:lblOffset val="100"/>
      </c:catAx>
      <c:valAx>
        <c:axId val="93793664"/>
        <c:scaling>
          <c:orientation val="minMax"/>
        </c:scaling>
        <c:axPos val="l"/>
        <c:majorGridlines/>
        <c:numFmt formatCode="#,##0" sourceLinked="1"/>
        <c:tickLblPos val="nextTo"/>
        <c:crossAx val="9379212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'Beaux-Arts'!$A$179:$A$183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'Beaux-Arts'!$C$179:$C$183</c:f>
              <c:numCache>
                <c:formatCode>#,##0</c:formatCode>
                <c:ptCount val="5"/>
                <c:pt idx="0">
                  <c:v>44</c:v>
                </c:pt>
                <c:pt idx="1">
                  <c:v>38</c:v>
                </c:pt>
                <c:pt idx="2">
                  <c:v>190</c:v>
                </c:pt>
                <c:pt idx="3">
                  <c:v>197</c:v>
                </c:pt>
                <c:pt idx="4">
                  <c:v>496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'Beaux-Arts'!$A$186:$A$190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'Beaux-Arts'!$D$186:$D$190</c:f>
              <c:numCache>
                <c:formatCode>#,##0</c:formatCode>
                <c:ptCount val="5"/>
                <c:pt idx="0">
                  <c:v>43</c:v>
                </c:pt>
                <c:pt idx="1">
                  <c:v>54</c:v>
                </c:pt>
                <c:pt idx="2">
                  <c:v>135</c:v>
                </c:pt>
                <c:pt idx="3">
                  <c:v>454</c:v>
                </c:pt>
                <c:pt idx="4">
                  <c:v>274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'Beaux-Arts'!$L$236:$M$236</c:f>
              <c:numCache>
                <c:formatCode>0%</c:formatCode>
                <c:ptCount val="2"/>
                <c:pt idx="0">
                  <c:v>9.5669015877687419E-2</c:v>
                </c:pt>
                <c:pt idx="1">
                  <c:v>0.90433098412231261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'Beaux-Arts'!$A$216:$A$220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'Beaux-Arts'!$B$216:$B$220</c:f>
              <c:numCache>
                <c:formatCode>#,##0</c:formatCode>
                <c:ptCount val="5"/>
                <c:pt idx="0">
                  <c:v>104</c:v>
                </c:pt>
                <c:pt idx="1">
                  <c:v>101</c:v>
                </c:pt>
                <c:pt idx="2">
                  <c:v>108</c:v>
                </c:pt>
                <c:pt idx="3">
                  <c:v>118</c:v>
                </c:pt>
                <c:pt idx="4">
                  <c:v>93</c:v>
                </c:pt>
              </c:numCache>
            </c:numRef>
          </c:val>
        </c:ser>
        <c:dLbls/>
        <c:marker val="1"/>
        <c:axId val="93854720"/>
        <c:axId val="93856512"/>
      </c:lineChart>
      <c:catAx>
        <c:axId val="9385472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3856512"/>
        <c:crosses val="autoZero"/>
        <c:auto val="1"/>
        <c:lblAlgn val="ctr"/>
        <c:lblOffset val="100"/>
      </c:catAx>
      <c:valAx>
        <c:axId val="9385651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93854720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'Beaux-Arts'!$F$315:$F$317</c:f>
              <c:strCache>
                <c:ptCount val="1"/>
                <c:pt idx="0">
                  <c:v>563 183 3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'Beaux-Arts'!$A$315:$E$317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'Beaux-Arts'!$F$315:$F$317</c:f>
              <c:numCache>
                <c:formatCode>#,##0</c:formatCode>
                <c:ptCount val="3"/>
                <c:pt idx="0">
                  <c:v>563</c:v>
                </c:pt>
                <c:pt idx="1">
                  <c:v>183</c:v>
                </c:pt>
                <c:pt idx="2">
                  <c:v>3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'Beaux-Arts'!$D$212:$E$212</c:f>
              <c:numCache>
                <c:formatCode>0%</c:formatCode>
                <c:ptCount val="2"/>
                <c:pt idx="0">
                  <c:v>7.5395033860045146E-2</c:v>
                </c:pt>
                <c:pt idx="1">
                  <c:v>0.92460496613995491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'Beaux-Arts'!$D$149:$E$149</c:f>
              <c:numCache>
                <c:formatCode>0.00%</c:formatCode>
                <c:ptCount val="2"/>
                <c:pt idx="0" formatCode="0%">
                  <c:v>0.1581725104179203</c:v>
                </c:pt>
                <c:pt idx="1">
                  <c:v>0.84182748958207965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'Beaux-Arts'!$B$51:$C$51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'Beaux-Arts'!$A$52:$A$59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'Beaux-Arts'!$B$52:$B$59</c:f>
              <c:numCache>
                <c:formatCode>#,##0</c:formatCode>
                <c:ptCount val="8"/>
                <c:pt idx="0">
                  <c:v>4.049607</c:v>
                </c:pt>
                <c:pt idx="1">
                  <c:v>131.980479</c:v>
                </c:pt>
                <c:pt idx="2">
                  <c:v>800.572271</c:v>
                </c:pt>
                <c:pt idx="3">
                  <c:v>556.193355</c:v>
                </c:pt>
                <c:pt idx="4">
                  <c:v>344.26120400000002</c:v>
                </c:pt>
                <c:pt idx="5">
                  <c:v>390.39769899999999</c:v>
                </c:pt>
                <c:pt idx="6">
                  <c:v>544.573308</c:v>
                </c:pt>
                <c:pt idx="7">
                  <c:v>849.682051</c:v>
                </c:pt>
              </c:numCache>
            </c:numRef>
          </c:val>
        </c:ser>
        <c:ser>
          <c:idx val="2"/>
          <c:order val="1"/>
          <c:tx>
            <c:strRef>
              <c:f>'Beaux-Arts'!$D$51:$E$51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'Beaux-Arts'!$A$52:$A$59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'Beaux-Arts'!$D$52:$D$59</c:f>
              <c:numCache>
                <c:formatCode>#,##0</c:formatCode>
                <c:ptCount val="8"/>
                <c:pt idx="0">
                  <c:v>4.1591079999999998</c:v>
                </c:pt>
                <c:pt idx="1">
                  <c:v>82.496342999999996</c:v>
                </c:pt>
                <c:pt idx="2">
                  <c:v>591.37445500000001</c:v>
                </c:pt>
                <c:pt idx="3">
                  <c:v>720.31752499999993</c:v>
                </c:pt>
                <c:pt idx="4">
                  <c:v>749.57470999999998</c:v>
                </c:pt>
                <c:pt idx="5">
                  <c:v>98.088957999999991</c:v>
                </c:pt>
                <c:pt idx="6">
                  <c:v>1096.0359709999998</c:v>
                </c:pt>
                <c:pt idx="7">
                  <c:v>1175.670192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'Beaux-Arts'!$A$52:$A$59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'Beaux-Arts'!$G$52:$G$59</c:f>
              <c:numCache>
                <c:formatCode>0.00%</c:formatCode>
                <c:ptCount val="8"/>
                <c:pt idx="0">
                  <c:v>1.0085126093017387E-3</c:v>
                </c:pt>
                <c:pt idx="1">
                  <c:v>2.6350358051164473E-2</c:v>
                </c:pt>
                <c:pt idx="2">
                  <c:v>0.1710128594606187</c:v>
                </c:pt>
                <c:pt idx="3">
                  <c:v>0.15683055367263435</c:v>
                </c:pt>
                <c:pt idx="4">
                  <c:v>0.13438733246020751</c:v>
                </c:pt>
                <c:pt idx="5">
                  <c:v>6.001486871698597E-2</c:v>
                </c:pt>
                <c:pt idx="6">
                  <c:v>0.20156323429537196</c:v>
                </c:pt>
                <c:pt idx="7">
                  <c:v>0.24883228073371524</c:v>
                </c:pt>
              </c:numCache>
            </c:numRef>
          </c:val>
        </c:ser>
        <c:dLbls>
          <c:showVal val="1"/>
        </c:dLbls>
        <c:gapWidth val="55"/>
        <c:overlap val="100"/>
        <c:axId val="91953408"/>
        <c:axId val="91963392"/>
      </c:barChart>
      <c:catAx>
        <c:axId val="9195340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963392"/>
        <c:crosses val="autoZero"/>
        <c:auto val="1"/>
        <c:lblAlgn val="ctr"/>
        <c:lblOffset val="100"/>
      </c:catAx>
      <c:valAx>
        <c:axId val="9196339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95340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'Beaux-Arts'!$A$251:$A$254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'Beaux-Arts'!$B$251:$B$254</c:f>
              <c:numCache>
                <c:formatCode>0</c:formatCode>
                <c:ptCount val="4"/>
                <c:pt idx="0">
                  <c:v>1310.8992310000001</c:v>
                </c:pt>
                <c:pt idx="1">
                  <c:v>1444.736279</c:v>
                </c:pt>
                <c:pt idx="2">
                  <c:v>1074.2541179999998</c:v>
                </c:pt>
                <c:pt idx="3">
                  <c:v>1550.8510180000001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rgbClr val="F79646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rgbClr val="F79646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'Beaux-Arts'!$A$146:$A$149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'Beaux-Arts'!$D$146:$D$149</c:f>
              <c:numCache>
                <c:formatCode>0%</c:formatCode>
                <c:ptCount val="4"/>
                <c:pt idx="0">
                  <c:v>0.25313598102522322</c:v>
                </c:pt>
                <c:pt idx="1">
                  <c:v>0.15643283352900259</c:v>
                </c:pt>
                <c:pt idx="2">
                  <c:v>3.8327890570398482E-2</c:v>
                </c:pt>
                <c:pt idx="3">
                  <c:v>0.1581725104179203</c:v>
                </c:pt>
              </c:numCache>
            </c:numRef>
          </c:val>
        </c:ser>
        <c:dLbls>
          <c:showVal val="1"/>
        </c:dLbls>
        <c:marker val="1"/>
        <c:axId val="124095872"/>
        <c:axId val="124122240"/>
      </c:lineChart>
      <c:catAx>
        <c:axId val="124095872"/>
        <c:scaling>
          <c:orientation val="minMax"/>
        </c:scaling>
        <c:axPos val="b"/>
        <c:majorGridlines/>
        <c:majorTickMark val="none"/>
        <c:tickLblPos val="nextTo"/>
        <c:crossAx val="124122240"/>
        <c:crosses val="autoZero"/>
        <c:auto val="1"/>
        <c:lblAlgn val="ctr"/>
        <c:lblOffset val="100"/>
      </c:catAx>
      <c:valAx>
        <c:axId val="12412224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409587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rgbClr val="F7964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'Beaux-Arts'!$A$113:$A$114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'Beaux-Arts'!$A$116:$A$122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'Beaux-Arts'!$G$116:$G$122</c:f>
              <c:numCache>
                <c:formatCode>0%</c:formatCode>
                <c:ptCount val="7"/>
                <c:pt idx="0">
                  <c:v>0.11092973851953539</c:v>
                </c:pt>
                <c:pt idx="1">
                  <c:v>6.9086449968409083E-2</c:v>
                </c:pt>
                <c:pt idx="2">
                  <c:v>5.8336767853242176E-2</c:v>
                </c:pt>
                <c:pt idx="3">
                  <c:v>0.11123827248078037</c:v>
                </c:pt>
                <c:pt idx="4">
                  <c:v>0.16900127043318799</c:v>
                </c:pt>
                <c:pt idx="5">
                  <c:v>0.14782991470579199</c:v>
                </c:pt>
                <c:pt idx="6">
                  <c:v>0.33357758571580792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'Beaux-Arts'!$A$264</c:f>
              <c:strCache>
                <c:ptCount val="1"/>
                <c:pt idx="0">
                  <c:v>Lieu de travail des actifs de plus de 15 ans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numFmt formatCode="0%" sourceLinked="0"/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'Beaux-Arts'!$A$265:$A$266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'Beaux-Arts'!$E$265:$E$266</c:f>
              <c:numCache>
                <c:formatCode>0%</c:formatCode>
                <c:ptCount val="2"/>
                <c:pt idx="0">
                  <c:v>0.76647460456396044</c:v>
                </c:pt>
                <c:pt idx="1">
                  <c:v>0.23352539543603953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'Beaux-Arts'!$G$76:$G$79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'Beaux-Arts'!$I$76:$I$79</c:f>
              <c:numCache>
                <c:formatCode>#,##0</c:formatCode>
                <c:ptCount val="4"/>
                <c:pt idx="0">
                  <c:v>875.12248499999987</c:v>
                </c:pt>
                <c:pt idx="1">
                  <c:v>1159.6176359999999</c:v>
                </c:pt>
                <c:pt idx="2">
                  <c:v>774.394271</c:v>
                </c:pt>
                <c:pt idx="3">
                  <c:v>242.076381</c:v>
                </c:pt>
              </c:numCache>
            </c:numRef>
          </c:val>
        </c:ser>
        <c:dLbls/>
        <c:gapWidth val="40"/>
        <c:axId val="92000640"/>
        <c:axId val="92002176"/>
      </c:barChart>
      <c:catAx>
        <c:axId val="9200064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2002176"/>
        <c:crosses val="autoZero"/>
        <c:auto val="1"/>
        <c:lblAlgn val="ctr"/>
        <c:lblOffset val="100"/>
      </c:catAx>
      <c:valAx>
        <c:axId val="9200217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200064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'Beaux-Arts'!$G$70:$G$73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'Beaux-Arts'!$H$70:$H$73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'Beaux-Arts'!$G$70:$G$73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'Beaux-Arts'!$I$70:$I$73</c:f>
              <c:numCache>
                <c:formatCode>#,##0</c:formatCode>
                <c:ptCount val="4"/>
                <c:pt idx="0">
                  <c:v>1913.8538309999999</c:v>
                </c:pt>
                <c:pt idx="1">
                  <c:v>4980.6465559999997</c:v>
                </c:pt>
                <c:pt idx="2">
                  <c:v>531.17479300000002</c:v>
                </c:pt>
                <c:pt idx="3">
                  <c:v>708.75205400000004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'Beaux-Arts'!$A$77:$A$79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'Beaux-Arts'!$B$77:$B$79</c:f>
              <c:numCache>
                <c:formatCode>#,##0</c:formatCode>
                <c:ptCount val="3"/>
                <c:pt idx="0">
                  <c:v>866.17079699999999</c:v>
                </c:pt>
                <c:pt idx="1">
                  <c:v>614.36533499999996</c:v>
                </c:pt>
                <c:pt idx="2">
                  <c:v>478.75712399999998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'Beaux-Arts'!$A$133:$A$140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'Beaux-Arts'!$C$133:$C$140</c:f>
              <c:numCache>
                <c:formatCode>0.00%</c:formatCode>
                <c:ptCount val="8"/>
                <c:pt idx="0">
                  <c:v>0.70012208877451809</c:v>
                </c:pt>
                <c:pt idx="1">
                  <c:v>0.13532449658864423</c:v>
                </c:pt>
                <c:pt idx="2">
                  <c:v>1.0396265638595676E-2</c:v>
                </c:pt>
                <c:pt idx="3">
                  <c:v>1.2993374468268206E-2</c:v>
                </c:pt>
                <c:pt idx="4">
                  <c:v>2.3502128640476169E-2</c:v>
                </c:pt>
                <c:pt idx="5">
                  <c:v>6.1535983327537985E-2</c:v>
                </c:pt>
                <c:pt idx="6">
                  <c:v>5.1603017334671021E-2</c:v>
                </c:pt>
                <c:pt idx="7">
                  <c:v>4.5226452272886528E-3</c:v>
                </c:pt>
              </c:numCache>
            </c:numRef>
          </c:val>
        </c:ser>
        <c:dLbls>
          <c:showVal val="1"/>
        </c:dLbls>
        <c:axId val="92114944"/>
        <c:axId val="92072192"/>
      </c:barChart>
      <c:valAx>
        <c:axId val="92072192"/>
        <c:scaling>
          <c:orientation val="minMax"/>
        </c:scaling>
        <c:axPos val="b"/>
        <c:majorGridlines/>
        <c:numFmt formatCode="0%" sourceLinked="0"/>
        <c:tickLblPos val="nextTo"/>
        <c:crossAx val="92114944"/>
        <c:crosses val="autoZero"/>
        <c:crossBetween val="between"/>
      </c:valAx>
      <c:catAx>
        <c:axId val="9211494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2072192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'Beaux-Arts'!$H$279:$H$283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'Beaux-Arts'!$N$279:$N$283</c:f>
              <c:numCache>
                <c:formatCode>0.00%</c:formatCode>
                <c:ptCount val="5"/>
                <c:pt idx="0">
                  <c:v>2.3735418609207363E-2</c:v>
                </c:pt>
                <c:pt idx="1">
                  <c:v>0.15894185642586428</c:v>
                </c:pt>
                <c:pt idx="2">
                  <c:v>0.10410597061220836</c:v>
                </c:pt>
                <c:pt idx="3">
                  <c:v>0.52875029478660762</c:v>
                </c:pt>
                <c:pt idx="4">
                  <c:v>0.18446645956611235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'Beaux-Arts'!$A$100:$A$106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'Beaux-Arts'!$F$100:$F$106</c:f>
              <c:numCache>
                <c:formatCode>0.0%</c:formatCode>
                <c:ptCount val="7"/>
                <c:pt idx="0">
                  <c:v>0.24832962138084633</c:v>
                </c:pt>
                <c:pt idx="1">
                  <c:v>0.3871657754010695</c:v>
                </c:pt>
                <c:pt idx="2">
                  <c:v>0.30068027210884352</c:v>
                </c:pt>
                <c:pt idx="3">
                  <c:v>0.25033829499323412</c:v>
                </c:pt>
                <c:pt idx="4">
                  <c:v>0.24367533380182713</c:v>
                </c:pt>
                <c:pt idx="5">
                  <c:v>0.22440537745604963</c:v>
                </c:pt>
                <c:pt idx="6" formatCode="0.00%">
                  <c:v>9.9562894609033503E-3</c:v>
                </c:pt>
              </c:numCache>
            </c:numRef>
          </c:val>
        </c:ser>
        <c:dLbls/>
        <c:gapWidth val="63"/>
        <c:axId val="93423104"/>
        <c:axId val="93424640"/>
      </c:barChart>
      <c:catAx>
        <c:axId val="9342310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3424640"/>
        <c:crosses val="autoZero"/>
        <c:auto val="1"/>
        <c:lblAlgn val="ctr"/>
        <c:lblOffset val="100"/>
      </c:catAx>
      <c:valAx>
        <c:axId val="9342464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342310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'Beaux-Arts'!$E$234:$E$235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'Beaux-Arts'!$K$234:$K$235</c:f>
              <c:numCache>
                <c:formatCode>#,##0</c:formatCode>
                <c:ptCount val="2"/>
                <c:pt idx="0">
                  <c:v>1707.995784</c:v>
                </c:pt>
                <c:pt idx="1">
                  <c:v>3551.4257370000005</c:v>
                </c:pt>
              </c:numCache>
            </c:numRef>
          </c:val>
        </c:ser>
        <c:ser>
          <c:idx val="1"/>
          <c:order val="1"/>
          <c:tx>
            <c:strRef>
              <c:f>'Beaux-Arts'!$E$236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'Beaux-Arts'!$L$236</c:f>
              <c:numCache>
                <c:formatCode>0%</c:formatCode>
                <c:ptCount val="1"/>
                <c:pt idx="0">
                  <c:v>9.5669015877687419E-2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image" Target="../media/image3.jpeg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257175</xdr:colOff>
      <xdr:row>150</xdr:row>
      <xdr:rowOff>19050</xdr:rowOff>
    </xdr:from>
    <xdr:to>
      <xdr:col>19</xdr:col>
      <xdr:colOff>337185</xdr:colOff>
      <xdr:row>161</xdr:row>
      <xdr:rowOff>156210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150</xdr:row>
      <xdr:rowOff>57150</xdr:rowOff>
    </xdr:from>
    <xdr:to>
      <xdr:col>5</xdr:col>
      <xdr:colOff>371475</xdr:colOff>
      <xdr:row>162</xdr:row>
      <xdr:rowOff>3810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111</xdr:row>
      <xdr:rowOff>0</xdr:rowOff>
    </xdr:from>
    <xdr:to>
      <xdr:col>19</xdr:col>
      <xdr:colOff>289560</xdr:colOff>
      <xdr:row>125</xdr:row>
      <xdr:rowOff>110490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94800</xdr:colOff>
      <xdr:row>275</xdr:row>
      <xdr:rowOff>184785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1481328</xdr:colOff>
      <xdr:row>3</xdr:row>
      <xdr:rowOff>70866</xdr:rowOff>
    </xdr:to>
    <xdr:pic>
      <xdr:nvPicPr>
        <xdr:cNvPr id="64" name="Image 63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481328" cy="1130046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256</xdr:row>
      <xdr:rowOff>0</xdr:rowOff>
    </xdr:from>
    <xdr:to>
      <xdr:col>3</xdr:col>
      <xdr:colOff>226218</xdr:colOff>
      <xdr:row>260</xdr:row>
      <xdr:rowOff>95250</xdr:rowOff>
    </xdr:to>
    <xdr:sp macro="" textlink="">
      <xdr:nvSpPr>
        <xdr:cNvPr id="65" name="ZoneTexte 64"/>
        <xdr:cNvSpPr txBox="1"/>
      </xdr:nvSpPr>
      <xdr:spPr>
        <a:xfrm>
          <a:off x="47625" y="49156620"/>
          <a:ext cx="3013233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 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s'agit du pourcentage de logement public ordinaire. Pour le taux de la loi SRU, il faut ajouter à ce chiffre les logements : étudiants, foyers, privés conventionnés et CHRS  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0.05252</cdr:x>
      <cdr:y>0.54348</cdr:y>
    </cdr:from>
    <cdr:to>
      <cdr:x>0.198</cdr:x>
      <cdr:y>0.86374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67640" y="666750"/>
          <a:ext cx="464344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0.04476</cdr:x>
      <cdr:y>0.592</cdr:y>
    </cdr:from>
    <cdr:to>
      <cdr:x>0.16701</cdr:x>
      <cdr:y>0.8355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42875" y="726281"/>
          <a:ext cx="390178" cy="29873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V481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4" customWidth="1"/>
    <col min="9" max="9" width="5.7109375" style="226" customWidth="1"/>
    <col min="10" max="22" width="5.7109375" style="1" customWidth="1"/>
    <col min="23" max="16384" width="11.5703125" style="1"/>
  </cols>
  <sheetData>
    <row r="1" spans="1:22" ht="35.1" customHeight="1">
      <c r="A1" s="233" t="s">
        <v>0</v>
      </c>
      <c r="B1" s="234"/>
      <c r="C1" s="234"/>
      <c r="D1" s="234"/>
      <c r="E1" s="234"/>
      <c r="F1" s="234"/>
      <c r="G1" s="234"/>
      <c r="H1" s="234"/>
      <c r="I1" s="235"/>
      <c r="J1" s="236" t="s">
        <v>1</v>
      </c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</row>
    <row r="2" spans="1:22" ht="35.1" customHeight="1">
      <c r="A2" s="238"/>
      <c r="B2" s="239"/>
      <c r="C2" s="239"/>
      <c r="D2" s="239"/>
      <c r="E2" s="239"/>
      <c r="F2" s="239"/>
      <c r="G2" s="239"/>
      <c r="H2" s="239"/>
      <c r="I2" s="240"/>
      <c r="J2" s="241" t="s">
        <v>2</v>
      </c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43">
        <v>1999</v>
      </c>
      <c r="R3" s="243"/>
      <c r="S3" s="243">
        <v>2007</v>
      </c>
      <c r="T3" s="243"/>
      <c r="U3" s="243">
        <v>2009</v>
      </c>
      <c r="V3" s="243"/>
    </row>
    <row r="4" spans="1:22" ht="14.1" customHeight="1">
      <c r="A4" s="6" t="s">
        <v>3</v>
      </c>
      <c r="B4" s="227">
        <v>9259</v>
      </c>
      <c r="C4" s="227"/>
      <c r="D4" s="7"/>
      <c r="E4" s="6" t="s">
        <v>4</v>
      </c>
      <c r="F4" s="6"/>
      <c r="G4" s="6"/>
      <c r="H4" s="8"/>
      <c r="I4" s="8"/>
      <c r="J4" s="8"/>
      <c r="K4" s="228">
        <f>SUM(B4/255080)</f>
        <v>3.6298416183158225E-2</v>
      </c>
      <c r="L4" s="228"/>
      <c r="N4" s="8" t="s">
        <v>5</v>
      </c>
      <c r="O4" s="8"/>
      <c r="P4" s="8"/>
      <c r="Q4" s="229">
        <v>8450</v>
      </c>
      <c r="R4" s="230"/>
      <c r="S4" s="231">
        <v>9308</v>
      </c>
      <c r="T4" s="229"/>
      <c r="U4" s="231">
        <v>9258</v>
      </c>
      <c r="V4" s="229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32"/>
      <c r="S5" s="232"/>
      <c r="T5" s="232"/>
      <c r="U5" s="232"/>
      <c r="V5" s="11"/>
    </row>
    <row r="6" spans="1:22" ht="14.1" customHeight="1">
      <c r="A6" s="6" t="s">
        <v>6</v>
      </c>
      <c r="B6" s="249">
        <v>1.19</v>
      </c>
      <c r="C6" s="249"/>
      <c r="D6" s="7"/>
      <c r="E6" s="8" t="s">
        <v>7</v>
      </c>
      <c r="F6" s="8"/>
      <c r="G6" s="8"/>
      <c r="H6" s="8"/>
      <c r="I6" s="8"/>
      <c r="J6" s="8"/>
      <c r="K6" s="250">
        <f>SUM(B4)/B6</f>
        <v>7780.6722689075632</v>
      </c>
      <c r="L6" s="250"/>
      <c r="N6" s="8" t="s">
        <v>8</v>
      </c>
      <c r="O6" s="8"/>
      <c r="P6" s="8"/>
      <c r="Q6" s="12"/>
      <c r="R6" s="13"/>
      <c r="S6" s="13"/>
      <c r="T6" s="13"/>
      <c r="U6" s="251">
        <f>SUM(U4-Q4)/Q4/10</f>
        <v>9.5621301775147931E-3</v>
      </c>
      <c r="V6" s="251"/>
    </row>
    <row r="7" spans="1:22" ht="15" customHeight="1">
      <c r="A7" s="7"/>
      <c r="H7" s="10"/>
      <c r="I7" s="10"/>
      <c r="J7" s="10"/>
      <c r="N7" s="14"/>
      <c r="O7" s="14"/>
      <c r="P7" s="14"/>
      <c r="Q7" s="14"/>
      <c r="R7" s="14"/>
      <c r="S7" s="14"/>
      <c r="T7" s="14"/>
      <c r="U7" s="14"/>
      <c r="V7" s="14"/>
    </row>
    <row r="8" spans="1:22" ht="14.1" customHeight="1">
      <c r="A8" s="6" t="s">
        <v>9</v>
      </c>
      <c r="B8" s="252">
        <v>29787</v>
      </c>
      <c r="C8" s="252"/>
      <c r="D8" s="15"/>
      <c r="E8" s="8" t="s">
        <v>10</v>
      </c>
      <c r="F8" s="8"/>
      <c r="G8" s="8"/>
      <c r="H8" s="8"/>
      <c r="I8" s="8"/>
      <c r="J8" s="8"/>
      <c r="K8" s="250">
        <f>F227</f>
        <v>483</v>
      </c>
      <c r="L8" s="250"/>
      <c r="M8" s="15"/>
      <c r="N8" s="8" t="s">
        <v>11</v>
      </c>
      <c r="O8" s="8"/>
      <c r="P8" s="8"/>
      <c r="Q8" s="8"/>
      <c r="R8" s="8"/>
      <c r="S8" s="8"/>
      <c r="T8" s="16"/>
      <c r="U8" s="253">
        <f xml:space="preserve"> D149</f>
        <v>0.1581725104179203</v>
      </c>
      <c r="V8" s="253"/>
    </row>
    <row r="9" spans="1:22" ht="15" customHeight="1">
      <c r="A9" s="3"/>
      <c r="B9" s="244"/>
      <c r="C9" s="244"/>
      <c r="D9" s="3"/>
      <c r="E9" s="3"/>
      <c r="F9" s="3"/>
      <c r="G9" s="3"/>
      <c r="H9" s="3"/>
      <c r="I9" s="3"/>
      <c r="J9" s="3"/>
      <c r="K9" s="245"/>
      <c r="L9" s="245"/>
      <c r="M9" s="5"/>
      <c r="N9" s="246"/>
      <c r="O9" s="246"/>
      <c r="P9" s="246"/>
      <c r="Q9" s="5"/>
      <c r="R9" s="5"/>
      <c r="S9" s="247"/>
      <c r="T9" s="247"/>
      <c r="U9" s="17"/>
      <c r="V9" s="18"/>
    </row>
    <row r="10" spans="1:22" ht="14.1" customHeight="1">
      <c r="A10" s="6" t="s">
        <v>12</v>
      </c>
      <c r="B10" s="248">
        <f>L234</f>
        <v>0.32474974237760851</v>
      </c>
      <c r="C10" s="248"/>
      <c r="D10" s="15"/>
      <c r="E10" s="8" t="s">
        <v>13</v>
      </c>
      <c r="F10" s="8"/>
      <c r="G10" s="8"/>
      <c r="H10" s="8"/>
      <c r="I10" s="8"/>
      <c r="J10" s="8"/>
      <c r="K10" s="248">
        <f xml:space="preserve"> L235</f>
        <v>0.67525025762239155</v>
      </c>
      <c r="L10" s="248"/>
      <c r="M10" s="15"/>
      <c r="N10" s="8" t="s">
        <v>14</v>
      </c>
      <c r="O10" s="8"/>
      <c r="P10" s="8"/>
      <c r="Q10" s="8"/>
      <c r="R10" s="8"/>
      <c r="S10" s="8"/>
      <c r="T10" s="16"/>
      <c r="U10" s="248">
        <f>+L236</f>
        <v>9.5669015877687419E-2</v>
      </c>
      <c r="V10" s="248"/>
    </row>
    <row r="11" spans="1:22" ht="14.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ht="14.1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0"/>
      <c r="T12" s="21"/>
      <c r="U12" s="22"/>
      <c r="V12" s="23"/>
    </row>
    <row r="13" spans="1:22" ht="14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4.1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4.1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ht="14.1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4.1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14.1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ht="14.1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ht="14.1" customHeight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ht="14.1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ht="14.1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ht="14.1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ht="14.1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ht="14.1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ht="14.1" customHeigh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ht="14.1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ht="14.1" customHeigh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ht="14.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ht="14.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ht="14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ht="14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ht="14.1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ht="14.1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14.1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14.1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14.1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14.1" customHeight="1">
      <c r="I38" s="24"/>
    </row>
    <row r="39" spans="1:22" ht="14.1" customHeight="1">
      <c r="I39" s="24"/>
    </row>
    <row r="40" spans="1:22" ht="20.100000000000001" customHeight="1">
      <c r="A40" s="254" t="s">
        <v>15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</row>
    <row r="41" spans="1:22">
      <c r="A41" s="25"/>
      <c r="H41" s="10"/>
      <c r="I41" s="10"/>
    </row>
    <row r="42" spans="1:22" ht="20.100000000000001" customHeight="1">
      <c r="A42" s="26" t="s">
        <v>16</v>
      </c>
      <c r="B42" s="263" t="s">
        <v>17</v>
      </c>
      <c r="C42" s="264"/>
      <c r="D42" s="265" t="s">
        <v>18</v>
      </c>
      <c r="E42" s="266"/>
      <c r="F42" s="267" t="s">
        <v>19</v>
      </c>
      <c r="G42" s="266"/>
      <c r="I42" s="24"/>
    </row>
    <row r="43" spans="1:22" ht="14.1" customHeight="1">
      <c r="A43" s="27" t="s">
        <v>20</v>
      </c>
      <c r="B43" s="28">
        <v>619.59193300000004</v>
      </c>
      <c r="C43" s="29">
        <f>B43/SUM($B$43:$B$48)</f>
        <v>0.14663850014913185</v>
      </c>
      <c r="D43" s="28">
        <v>504.58186999999998</v>
      </c>
      <c r="E43" s="29">
        <f>D43/SUM($D$43:$D$48)</f>
        <v>0.10024873470971517</v>
      </c>
      <c r="F43" s="28">
        <f>SUM(B43:E43)</f>
        <v>1124.420690234859</v>
      </c>
      <c r="G43" s="29">
        <f>F43/SUM($F$43:$F$48)</f>
        <v>0.12144282955692058</v>
      </c>
      <c r="I43" s="24"/>
    </row>
    <row r="44" spans="1:22" ht="14.1" customHeight="1">
      <c r="A44" s="27" t="s">
        <v>21</v>
      </c>
      <c r="B44" s="30">
        <v>1527.070958</v>
      </c>
      <c r="C44" s="31">
        <f t="shared" ref="C44:C48" si="0">B44/SUM($B$43:$B$48)</f>
        <v>0.36141108845330611</v>
      </c>
      <c r="D44" s="30">
        <v>1477.1238090000002</v>
      </c>
      <c r="E44" s="31">
        <f t="shared" ref="E44:E48" si="1">D44/SUM($D$43:$D$48)</f>
        <v>0.29347030019498127</v>
      </c>
      <c r="F44" s="30">
        <f t="shared" ref="F44:F49" si="2">B44+D44</f>
        <v>3004.194767</v>
      </c>
      <c r="G44" s="31">
        <f t="shared" ref="G44:G48" si="3">F44/SUM($F$43:$F$48)</f>
        <v>0.32446744907225927</v>
      </c>
      <c r="I44" s="24"/>
    </row>
    <row r="45" spans="1:22" ht="14.1" customHeight="1">
      <c r="A45" s="27" t="s">
        <v>22</v>
      </c>
      <c r="B45" s="30">
        <v>880.09601799999996</v>
      </c>
      <c r="C45" s="31">
        <f t="shared" si="0"/>
        <v>0.20829186629636659</v>
      </c>
      <c r="D45" s="30">
        <v>971.15745299999992</v>
      </c>
      <c r="E45" s="31">
        <f t="shared" si="1"/>
        <v>0.19294650017282561</v>
      </c>
      <c r="F45" s="30">
        <f t="shared" si="2"/>
        <v>1851.253471</v>
      </c>
      <c r="G45" s="31">
        <f t="shared" si="3"/>
        <v>0.19994425724979492</v>
      </c>
      <c r="I45" s="24"/>
    </row>
    <row r="46" spans="1:22" ht="14.1" customHeight="1">
      <c r="A46" s="27" t="s">
        <v>23</v>
      </c>
      <c r="B46" s="30">
        <v>563.40281600000003</v>
      </c>
      <c r="C46" s="31">
        <f t="shared" si="0"/>
        <v>0.13334025108754491</v>
      </c>
      <c r="D46" s="30">
        <v>853.58414499999992</v>
      </c>
      <c r="E46" s="31">
        <f t="shared" si="1"/>
        <v>0.16958740611216183</v>
      </c>
      <c r="F46" s="30">
        <f t="shared" si="2"/>
        <v>1416.9869610000001</v>
      </c>
      <c r="G46" s="31">
        <f t="shared" si="3"/>
        <v>0.15304139054321272</v>
      </c>
      <c r="I46" s="24"/>
    </row>
    <row r="47" spans="1:22" ht="14.1" customHeight="1">
      <c r="A47" s="27" t="s">
        <v>24</v>
      </c>
      <c r="B47" s="30">
        <v>426.18557099999998</v>
      </c>
      <c r="C47" s="31">
        <f t="shared" si="0"/>
        <v>0.1008651171651735</v>
      </c>
      <c r="D47" s="30">
        <v>648.57421199999999</v>
      </c>
      <c r="E47" s="31">
        <f t="shared" si="1"/>
        <v>0.12885667913187321</v>
      </c>
      <c r="F47" s="30">
        <f t="shared" si="2"/>
        <v>1074.759783</v>
      </c>
      <c r="G47" s="31">
        <f t="shared" si="3"/>
        <v>0.11607921330070839</v>
      </c>
      <c r="I47" s="24"/>
    </row>
    <row r="48" spans="1:22" ht="14.1" customHeight="1">
      <c r="A48" s="27" t="s">
        <v>25</v>
      </c>
      <c r="B48" s="30">
        <v>208.95460199999999</v>
      </c>
      <c r="C48" s="31">
        <f t="shared" si="0"/>
        <v>4.9453176848477116E-2</v>
      </c>
      <c r="D48" s="30">
        <v>578.277649</v>
      </c>
      <c r="E48" s="31">
        <f t="shared" si="1"/>
        <v>0.11489037967844304</v>
      </c>
      <c r="F48" s="30">
        <f t="shared" si="2"/>
        <v>787.23225100000002</v>
      </c>
      <c r="G48" s="31">
        <f t="shared" si="3"/>
        <v>8.5024860277104181E-2</v>
      </c>
      <c r="I48" s="24"/>
    </row>
    <row r="49" spans="1:22" ht="14.1" customHeight="1">
      <c r="A49" s="32" t="s">
        <v>26</v>
      </c>
      <c r="B49" s="33">
        <f>SUM(B43:B48)</f>
        <v>4225.3018979999997</v>
      </c>
      <c r="C49" s="34"/>
      <c r="D49" s="33">
        <f t="shared" ref="D49" si="4">SUM(D43:D48)</f>
        <v>5033.2991379999994</v>
      </c>
      <c r="E49" s="34"/>
      <c r="F49" s="33">
        <f t="shared" si="2"/>
        <v>9258.601036</v>
      </c>
      <c r="G49" s="35"/>
      <c r="I49" s="24"/>
    </row>
    <row r="50" spans="1:22" ht="14.1" customHeight="1">
      <c r="I50" s="10"/>
    </row>
    <row r="51" spans="1:22" ht="20.100000000000001" customHeight="1">
      <c r="A51" s="36" t="s">
        <v>27</v>
      </c>
      <c r="B51" s="263" t="s">
        <v>17</v>
      </c>
      <c r="C51" s="264"/>
      <c r="D51" s="265" t="s">
        <v>18</v>
      </c>
      <c r="E51" s="266"/>
      <c r="F51" s="267" t="s">
        <v>19</v>
      </c>
      <c r="G51" s="266"/>
      <c r="I51" s="10"/>
    </row>
    <row r="52" spans="1:22" ht="14.1" customHeight="1">
      <c r="A52" s="37" t="s">
        <v>28</v>
      </c>
      <c r="B52" s="38">
        <v>4.049607</v>
      </c>
      <c r="C52" s="29">
        <f>B52/SUM($B$52:$B$59)</f>
        <v>1.1181477890476715E-3</v>
      </c>
      <c r="D52" s="38">
        <v>4.1591079999999998</v>
      </c>
      <c r="E52" s="29">
        <f>D52/SUM($D$52:$D$59)</f>
        <v>9.206215791730969E-4</v>
      </c>
      <c r="F52" s="38">
        <f>B52+D52</f>
        <v>8.2087149999999998</v>
      </c>
      <c r="G52" s="29">
        <f>F52/SUM($F$52:$F$59)</f>
        <v>1.0085126093017387E-3</v>
      </c>
      <c r="I52" s="10"/>
    </row>
    <row r="53" spans="1:22" ht="14.1" customHeight="1">
      <c r="A53" s="39" t="s">
        <v>29</v>
      </c>
      <c r="B53" s="40">
        <v>131.980479</v>
      </c>
      <c r="C53" s="31">
        <f t="shared" ref="C53:C59" si="5">B53/SUM($B$52:$B$59)</f>
        <v>3.6441482047838876E-2</v>
      </c>
      <c r="D53" s="40">
        <v>82.496342999999996</v>
      </c>
      <c r="E53" s="31">
        <f t="shared" ref="E53:E59" si="6">D53/SUM($D$52:$D$59)</f>
        <v>1.8260625491972188E-2</v>
      </c>
      <c r="F53" s="40">
        <f t="shared" ref="F53:F59" si="7">B53+D53</f>
        <v>214.476822</v>
      </c>
      <c r="G53" s="31">
        <f t="shared" ref="G53:G59" si="8">F53/SUM($F$52:$F$59)</f>
        <v>2.6350358051164473E-2</v>
      </c>
      <c r="I53" s="10"/>
    </row>
    <row r="54" spans="1:22" ht="14.1" customHeight="1">
      <c r="A54" s="39" t="s">
        <v>30</v>
      </c>
      <c r="B54" s="40">
        <v>800.572271</v>
      </c>
      <c r="C54" s="31">
        <f t="shared" si="5"/>
        <v>0.22104814486727312</v>
      </c>
      <c r="D54" s="40">
        <v>591.37445500000001</v>
      </c>
      <c r="E54" s="31">
        <f t="shared" si="6"/>
        <v>0.13090116550104725</v>
      </c>
      <c r="F54" s="40">
        <f t="shared" si="7"/>
        <v>1391.9467260000001</v>
      </c>
      <c r="G54" s="31">
        <f t="shared" si="8"/>
        <v>0.1710128594606187</v>
      </c>
      <c r="I54" s="10"/>
    </row>
    <row r="55" spans="1:22" ht="14.1" customHeight="1">
      <c r="A55" s="39" t="s">
        <v>31</v>
      </c>
      <c r="B55" s="40">
        <v>556.193355</v>
      </c>
      <c r="C55" s="31">
        <f t="shared" si="5"/>
        <v>0.15357203061340438</v>
      </c>
      <c r="D55" s="40">
        <v>720.31752499999993</v>
      </c>
      <c r="E55" s="31">
        <f t="shared" si="6"/>
        <v>0.15944280777790734</v>
      </c>
      <c r="F55" s="40">
        <f t="shared" si="7"/>
        <v>1276.5108799999998</v>
      </c>
      <c r="G55" s="31">
        <f t="shared" si="8"/>
        <v>0.15683055367263435</v>
      </c>
      <c r="I55" s="10"/>
    </row>
    <row r="56" spans="1:22" ht="14.1" customHeight="1">
      <c r="A56" s="39" t="s">
        <v>32</v>
      </c>
      <c r="B56" s="40">
        <v>344.26120400000002</v>
      </c>
      <c r="C56" s="31">
        <f t="shared" si="5"/>
        <v>9.5054879179014021E-2</v>
      </c>
      <c r="D56" s="40">
        <v>749.57470999999998</v>
      </c>
      <c r="E56" s="31">
        <f t="shared" si="6"/>
        <v>0.16591890694553163</v>
      </c>
      <c r="F56" s="40">
        <f t="shared" si="7"/>
        <v>1093.835914</v>
      </c>
      <c r="G56" s="31">
        <f t="shared" si="8"/>
        <v>0.13438733246020751</v>
      </c>
      <c r="I56" s="10"/>
    </row>
    <row r="57" spans="1:22" ht="14.1" customHeight="1">
      <c r="A57" s="39" t="s">
        <v>33</v>
      </c>
      <c r="B57" s="40">
        <v>390.39769899999999</v>
      </c>
      <c r="C57" s="31">
        <f t="shared" si="5"/>
        <v>0.10779374985922049</v>
      </c>
      <c r="D57" s="40">
        <v>98.088957999999991</v>
      </c>
      <c r="E57" s="31">
        <f t="shared" si="6"/>
        <v>2.1712062156934511E-2</v>
      </c>
      <c r="F57" s="40">
        <f t="shared" si="7"/>
        <v>488.48665699999998</v>
      </c>
      <c r="G57" s="31">
        <f t="shared" si="8"/>
        <v>6.001486871698597E-2</v>
      </c>
      <c r="I57" s="10"/>
    </row>
    <row r="58" spans="1:22" ht="14.1" customHeight="1">
      <c r="A58" s="39" t="s">
        <v>34</v>
      </c>
      <c r="B58" s="40">
        <v>544.573308</v>
      </c>
      <c r="C58" s="31">
        <f t="shared" si="5"/>
        <v>0.15036358844563846</v>
      </c>
      <c r="D58" s="40">
        <v>1096.0359709999998</v>
      </c>
      <c r="E58" s="31">
        <f t="shared" si="6"/>
        <v>0.24260835892035948</v>
      </c>
      <c r="F58" s="40">
        <f t="shared" si="7"/>
        <v>1640.6092789999998</v>
      </c>
      <c r="G58" s="31">
        <f t="shared" si="8"/>
        <v>0.20156323429537196</v>
      </c>
      <c r="I58" s="10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4.1" customHeight="1">
      <c r="A59" s="42" t="s">
        <v>35</v>
      </c>
      <c r="B59" s="43">
        <v>849.682051</v>
      </c>
      <c r="C59" s="44">
        <f t="shared" si="5"/>
        <v>0.23460797719856291</v>
      </c>
      <c r="D59" s="43">
        <v>1175.670192</v>
      </c>
      <c r="E59" s="44">
        <f t="shared" si="6"/>
        <v>0.2602354516270744</v>
      </c>
      <c r="F59" s="43">
        <f t="shared" si="7"/>
        <v>2025.352243</v>
      </c>
      <c r="G59" s="44">
        <f t="shared" si="8"/>
        <v>0.24883228073371524</v>
      </c>
      <c r="I59" s="10"/>
      <c r="N59" s="24"/>
      <c r="O59" s="24"/>
      <c r="P59" s="24"/>
      <c r="Q59" s="24"/>
      <c r="R59" s="24"/>
      <c r="S59" s="24"/>
      <c r="T59" s="24"/>
      <c r="U59" s="24"/>
      <c r="V59" s="24"/>
    </row>
    <row r="60" spans="1:22" ht="14.1" customHeight="1">
      <c r="A60" s="32" t="s">
        <v>26</v>
      </c>
      <c r="B60" s="45">
        <f>SUM(B52:B59)</f>
        <v>3621.7099740000003</v>
      </c>
      <c r="C60" s="46"/>
      <c r="D60" s="45">
        <f>SUM(D52:D59)</f>
        <v>4517.7172620000001</v>
      </c>
      <c r="E60" s="34"/>
      <c r="F60" s="45">
        <f>B60+D60</f>
        <v>8139.4272360000004</v>
      </c>
      <c r="G60" s="35"/>
      <c r="I60" s="10"/>
    </row>
    <row r="61" spans="1:22" ht="14.1" customHeight="1">
      <c r="A61" s="47"/>
      <c r="B61" s="48"/>
      <c r="C61" s="49"/>
      <c r="D61" s="48"/>
      <c r="E61" s="20"/>
      <c r="F61" s="48"/>
      <c r="G61" s="50"/>
      <c r="H61" s="10"/>
      <c r="I61" s="10"/>
    </row>
    <row r="62" spans="1:22" ht="20.100000000000001" customHeight="1">
      <c r="A62" s="51" t="s">
        <v>36</v>
      </c>
      <c r="B62" s="52" t="s">
        <v>26</v>
      </c>
      <c r="C62" s="53" t="s">
        <v>37</v>
      </c>
      <c r="D62" s="48"/>
      <c r="E62" s="20"/>
      <c r="F62" s="48"/>
      <c r="G62" s="54"/>
      <c r="H62" s="10"/>
      <c r="I62" s="55"/>
      <c r="J62" s="55"/>
      <c r="K62" s="55"/>
      <c r="L62" s="55"/>
      <c r="M62" s="55"/>
      <c r="N62" s="55"/>
      <c r="O62" s="10"/>
      <c r="P62" s="10"/>
    </row>
    <row r="63" spans="1:22" ht="14.1" customHeight="1">
      <c r="A63" s="56" t="s">
        <v>38</v>
      </c>
      <c r="B63" s="57">
        <v>8656.9771370000017</v>
      </c>
      <c r="C63" s="58">
        <f>B63/SUM($B$63:$B$64)</f>
        <v>0.9350199994004752</v>
      </c>
      <c r="D63" s="48"/>
      <c r="E63" s="20"/>
      <c r="F63" s="48"/>
      <c r="G63" s="54"/>
      <c r="H63" s="10"/>
      <c r="I63" s="55"/>
      <c r="J63" s="55"/>
      <c r="K63" s="55"/>
      <c r="L63" s="55"/>
      <c r="M63" s="55"/>
      <c r="N63" s="55"/>
      <c r="O63" s="55"/>
      <c r="P63" s="59"/>
    </row>
    <row r="64" spans="1:22" ht="14.1" customHeight="1">
      <c r="A64" s="60" t="s">
        <v>39</v>
      </c>
      <c r="B64" s="61">
        <v>601.62390100000005</v>
      </c>
      <c r="C64" s="62">
        <f>B64/SUM($B$63:$B$64)</f>
        <v>6.498000059952469E-2</v>
      </c>
      <c r="D64" s="48"/>
      <c r="E64" s="20"/>
      <c r="F64" s="48"/>
      <c r="G64" s="54"/>
      <c r="I64" s="10"/>
    </row>
    <row r="65" spans="1:22" ht="14.1" customHeight="1">
      <c r="A65" s="63"/>
      <c r="B65" s="49"/>
      <c r="C65" s="64"/>
      <c r="D65" s="48"/>
      <c r="E65" s="20"/>
      <c r="F65" s="48"/>
      <c r="G65" s="54"/>
      <c r="I65" s="10"/>
    </row>
    <row r="66" spans="1:22" ht="14.1" customHeight="1">
      <c r="A66" s="63"/>
      <c r="B66" s="49"/>
      <c r="C66" s="64"/>
      <c r="D66" s="48"/>
      <c r="E66" s="20"/>
      <c r="F66" s="48"/>
      <c r="G66" s="54"/>
      <c r="I66" s="10"/>
    </row>
    <row r="67" spans="1:22" ht="20.100000000000001" customHeight="1">
      <c r="A67" s="254" t="s">
        <v>40</v>
      </c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</row>
    <row r="68" spans="1:22" ht="14.45" customHeight="1">
      <c r="I68" s="24"/>
    </row>
    <row r="69" spans="1:22" ht="20.100000000000001" customHeight="1">
      <c r="A69" s="65" t="s">
        <v>41</v>
      </c>
      <c r="B69" s="255" t="s">
        <v>42</v>
      </c>
      <c r="C69" s="255"/>
      <c r="D69" s="255" t="s">
        <v>43</v>
      </c>
      <c r="E69" s="255"/>
      <c r="G69" s="256" t="s">
        <v>44</v>
      </c>
      <c r="H69" s="257"/>
      <c r="I69" s="258"/>
      <c r="M69" s="66"/>
      <c r="N69" s="66"/>
      <c r="O69" s="66"/>
    </row>
    <row r="70" spans="1:22" ht="14.45" customHeight="1">
      <c r="A70" s="67"/>
      <c r="B70" s="68">
        <v>2009</v>
      </c>
      <c r="C70" s="69" t="s">
        <v>37</v>
      </c>
      <c r="D70" s="68">
        <v>2009</v>
      </c>
      <c r="E70" s="69" t="s">
        <v>37</v>
      </c>
      <c r="G70" s="259" t="s">
        <v>45</v>
      </c>
      <c r="H70" s="260"/>
      <c r="I70" s="70">
        <v>1913.8538309999999</v>
      </c>
    </row>
    <row r="71" spans="1:22" ht="22.7" customHeight="1">
      <c r="A71" s="71" t="s">
        <v>19</v>
      </c>
      <c r="B71" s="72">
        <v>5380.7406449999999</v>
      </c>
      <c r="C71" s="31"/>
      <c r="D71" s="72">
        <v>9012.6008980000006</v>
      </c>
      <c r="E71" s="73"/>
      <c r="G71" s="261" t="s">
        <v>46</v>
      </c>
      <c r="H71" s="262"/>
      <c r="I71" s="74">
        <v>4980.6465559999997</v>
      </c>
    </row>
    <row r="72" spans="1:22" ht="22.7" customHeight="1">
      <c r="A72" s="75" t="s">
        <v>47</v>
      </c>
      <c r="B72" s="30">
        <v>3050.2107699999997</v>
      </c>
      <c r="C72" s="31">
        <f t="shared" ref="C72:C79" si="9">SUM(B72/$B$71)</f>
        <v>0.5668756350177141</v>
      </c>
      <c r="D72" s="30">
        <v>3050.2107699999997</v>
      </c>
      <c r="E72" s="31">
        <f t="shared" ref="E72:E79" si="10">SUM(D72/$D$71)</f>
        <v>0.33843846016490936</v>
      </c>
      <c r="G72" s="261" t="s">
        <v>48</v>
      </c>
      <c r="H72" s="282"/>
      <c r="I72" s="70">
        <v>531.17479300000002</v>
      </c>
    </row>
    <row r="73" spans="1:22" ht="22.7" customHeight="1">
      <c r="A73" s="76" t="s">
        <v>49</v>
      </c>
      <c r="B73" s="30">
        <v>1167.7418250000001</v>
      </c>
      <c r="C73" s="31">
        <f t="shared" si="9"/>
        <v>0.21702250713107918</v>
      </c>
      <c r="D73" s="30">
        <v>1167.7418250000001</v>
      </c>
      <c r="E73" s="31">
        <f t="shared" si="10"/>
        <v>0.12956768398111751</v>
      </c>
      <c r="G73" s="283" t="s">
        <v>50</v>
      </c>
      <c r="H73" s="284"/>
      <c r="I73" s="77">
        <v>708.75205400000004</v>
      </c>
    </row>
    <row r="74" spans="1:22" ht="22.7" customHeight="1">
      <c r="A74" s="78" t="s">
        <v>51</v>
      </c>
      <c r="B74" s="30">
        <v>1882.4689469999998</v>
      </c>
      <c r="C74" s="31">
        <f t="shared" si="9"/>
        <v>0.34985312825833104</v>
      </c>
      <c r="D74" s="30">
        <v>1882.4689469999998</v>
      </c>
      <c r="E74" s="31">
        <f t="shared" si="10"/>
        <v>0.2088707764057034</v>
      </c>
      <c r="H74" s="79"/>
      <c r="I74" s="80"/>
      <c r="J74" s="4"/>
      <c r="K74" s="4"/>
    </row>
    <row r="75" spans="1:22">
      <c r="A75" s="71" t="s">
        <v>52</v>
      </c>
      <c r="B75" s="30">
        <v>371.23661700000002</v>
      </c>
      <c r="C75" s="31">
        <f t="shared" si="9"/>
        <v>6.8993590565449014E-2</v>
      </c>
      <c r="D75" s="30">
        <v>782.77726299999995</v>
      </c>
      <c r="E75" s="31">
        <f t="shared" si="10"/>
        <v>8.685364767164018E-2</v>
      </c>
      <c r="G75" s="285" t="s">
        <v>53</v>
      </c>
      <c r="H75" s="286"/>
      <c r="I75" s="287"/>
      <c r="J75" s="4"/>
      <c r="K75" s="4"/>
    </row>
    <row r="76" spans="1:22">
      <c r="A76" s="81" t="s">
        <v>54</v>
      </c>
      <c r="B76" s="30">
        <v>1959.2932579999999</v>
      </c>
      <c r="C76" s="31">
        <f t="shared" si="9"/>
        <v>0.36413077441683683</v>
      </c>
      <c r="D76" s="72">
        <v>5179.6128650000001</v>
      </c>
      <c r="E76" s="31">
        <f t="shared" si="10"/>
        <v>0.57470789216345031</v>
      </c>
      <c r="G76" s="288" t="s">
        <v>55</v>
      </c>
      <c r="H76" s="289"/>
      <c r="I76" s="70">
        <v>875.12248499999987</v>
      </c>
      <c r="J76" s="4"/>
      <c r="K76" s="4"/>
    </row>
    <row r="77" spans="1:22">
      <c r="A77" s="76" t="s">
        <v>56</v>
      </c>
      <c r="B77" s="30">
        <v>866.17079699999999</v>
      </c>
      <c r="C77" s="31">
        <f t="shared" si="9"/>
        <v>0.1609761284080623</v>
      </c>
      <c r="D77" s="30">
        <v>1754.7118849999999</v>
      </c>
      <c r="E77" s="31">
        <f t="shared" si="10"/>
        <v>0.19469539424400681</v>
      </c>
      <c r="G77" s="288" t="s">
        <v>57</v>
      </c>
      <c r="H77" s="289"/>
      <c r="I77" s="74">
        <v>1159.6176359999999</v>
      </c>
      <c r="J77" s="4"/>
      <c r="K77" s="4"/>
    </row>
    <row r="78" spans="1:22">
      <c r="A78" s="76" t="s">
        <v>58</v>
      </c>
      <c r="B78" s="30">
        <v>614.36533499999996</v>
      </c>
      <c r="C78" s="31">
        <f t="shared" si="9"/>
        <v>0.11417858163650628</v>
      </c>
      <c r="D78" s="30">
        <v>2226.5115390000001</v>
      </c>
      <c r="E78" s="31">
        <f t="shared" si="10"/>
        <v>0.24704428435237696</v>
      </c>
      <c r="G78" s="288" t="s">
        <v>59</v>
      </c>
      <c r="H78" s="289"/>
      <c r="I78" s="70">
        <v>774.394271</v>
      </c>
      <c r="J78" s="4"/>
      <c r="K78" s="4"/>
    </row>
    <row r="79" spans="1:22">
      <c r="A79" s="82" t="s">
        <v>60</v>
      </c>
      <c r="B79" s="83">
        <v>478.75712399999998</v>
      </c>
      <c r="C79" s="44">
        <f t="shared" si="9"/>
        <v>8.8976064000572175E-2</v>
      </c>
      <c r="D79" s="83">
        <v>1198.389441</v>
      </c>
      <c r="E79" s="44">
        <f t="shared" si="10"/>
        <v>0.13296821356706656</v>
      </c>
      <c r="G79" s="268" t="s">
        <v>61</v>
      </c>
      <c r="H79" s="269"/>
      <c r="I79" s="77">
        <v>242.076381</v>
      </c>
      <c r="J79" s="4"/>
      <c r="K79" s="4"/>
    </row>
    <row r="80" spans="1:22" ht="14.1" customHeight="1">
      <c r="I80" s="10"/>
    </row>
    <row r="81" spans="1:22" ht="14.1" customHeight="1">
      <c r="A81" s="55"/>
      <c r="B81" s="59"/>
      <c r="C81" s="24"/>
      <c r="D81" s="24"/>
      <c r="E81" s="2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4"/>
      <c r="B82" s="85"/>
      <c r="I82" s="10"/>
    </row>
    <row r="83" spans="1:22" ht="14.1" customHeight="1">
      <c r="A83" s="84"/>
      <c r="B83" s="85"/>
      <c r="I83" s="10"/>
    </row>
    <row r="84" spans="1:22" ht="14.1" customHeight="1">
      <c r="A84" s="84"/>
      <c r="B84" s="85"/>
      <c r="I84" s="10"/>
    </row>
    <row r="85" spans="1:22" ht="14.1" customHeight="1">
      <c r="I85" s="10"/>
    </row>
    <row r="86" spans="1:22" ht="20.100000000000001" customHeight="1">
      <c r="A86" s="86" t="s">
        <v>62</v>
      </c>
      <c r="B86" s="87"/>
      <c r="I86" s="10"/>
    </row>
    <row r="87" spans="1:22" ht="22.7" customHeight="1">
      <c r="A87" s="81" t="s">
        <v>19</v>
      </c>
      <c r="B87" s="88"/>
      <c r="I87" s="10"/>
    </row>
    <row r="88" spans="1:22">
      <c r="A88" s="81" t="s">
        <v>63</v>
      </c>
      <c r="B88" s="89">
        <v>953.05805400000008</v>
      </c>
      <c r="I88" s="10"/>
    </row>
    <row r="89" spans="1:22">
      <c r="A89" s="81" t="s">
        <v>64</v>
      </c>
      <c r="B89" s="89">
        <v>613.733474</v>
      </c>
      <c r="I89" s="10"/>
    </row>
    <row r="90" spans="1:22">
      <c r="A90" s="81" t="s">
        <v>65</v>
      </c>
      <c r="B90" s="89">
        <v>293.98010199999999</v>
      </c>
      <c r="I90" s="10"/>
    </row>
    <row r="91" spans="1:22">
      <c r="A91" s="81" t="s">
        <v>66</v>
      </c>
      <c r="B91" s="89">
        <v>79.050826000000001</v>
      </c>
      <c r="I91" s="10"/>
    </row>
    <row r="92" spans="1:22">
      <c r="A92" s="90" t="s">
        <v>67</v>
      </c>
      <c r="B92" s="91">
        <v>25.371382000000001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92" t="s">
        <v>68</v>
      </c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</row>
    <row r="97" spans="1:9" ht="14.1" customHeight="1">
      <c r="F97" s="94"/>
      <c r="G97" s="94"/>
      <c r="H97" s="95"/>
      <c r="I97" s="10"/>
    </row>
    <row r="98" spans="1:9" ht="20.100000000000001" customHeight="1">
      <c r="A98" s="270" t="s">
        <v>69</v>
      </c>
      <c r="B98" s="272" t="s">
        <v>70</v>
      </c>
      <c r="C98" s="273"/>
      <c r="D98" s="272" t="s">
        <v>26</v>
      </c>
      <c r="E98" s="273"/>
      <c r="F98" s="276" t="s">
        <v>37</v>
      </c>
      <c r="H98" s="1"/>
      <c r="I98" s="1"/>
    </row>
    <row r="99" spans="1:9" ht="20.100000000000001" customHeight="1">
      <c r="A99" s="271"/>
      <c r="B99" s="274"/>
      <c r="C99" s="275"/>
      <c r="D99" s="274"/>
      <c r="E99" s="275"/>
      <c r="F99" s="277"/>
      <c r="H99" s="1"/>
      <c r="I99" s="1"/>
    </row>
    <row r="100" spans="1:9" ht="14.1" customHeight="1">
      <c r="A100" s="96" t="s">
        <v>71</v>
      </c>
      <c r="B100" s="278">
        <v>223</v>
      </c>
      <c r="C100" s="279"/>
      <c r="D100" s="280">
        <v>898</v>
      </c>
      <c r="E100" s="281"/>
      <c r="F100" s="97">
        <f t="shared" ref="F100:F106" si="11">B100/D100</f>
        <v>0.24832962138084633</v>
      </c>
      <c r="H100" s="1"/>
      <c r="I100" s="1"/>
    </row>
    <row r="101" spans="1:9" ht="14.1" customHeight="1">
      <c r="A101" s="98" t="s">
        <v>72</v>
      </c>
      <c r="B101" s="290">
        <v>362</v>
      </c>
      <c r="C101" s="291"/>
      <c r="D101" s="292">
        <v>935</v>
      </c>
      <c r="E101" s="293"/>
      <c r="F101" s="99">
        <f t="shared" si="11"/>
        <v>0.3871657754010695</v>
      </c>
      <c r="H101" s="1"/>
      <c r="I101" s="1"/>
    </row>
    <row r="102" spans="1:9" ht="14.1" customHeight="1">
      <c r="A102" s="98" t="s">
        <v>73</v>
      </c>
      <c r="B102" s="290">
        <v>221</v>
      </c>
      <c r="C102" s="291"/>
      <c r="D102" s="292">
        <v>735</v>
      </c>
      <c r="E102" s="293"/>
      <c r="F102" s="99">
        <f t="shared" si="11"/>
        <v>0.30068027210884352</v>
      </c>
      <c r="G102" s="10"/>
      <c r="H102" s="1"/>
      <c r="I102" s="1"/>
    </row>
    <row r="103" spans="1:9" ht="14.1" customHeight="1">
      <c r="A103" s="98" t="s">
        <v>74</v>
      </c>
      <c r="B103" s="290">
        <v>185</v>
      </c>
      <c r="C103" s="291"/>
      <c r="D103" s="292">
        <v>739</v>
      </c>
      <c r="E103" s="293"/>
      <c r="F103" s="99">
        <f t="shared" si="11"/>
        <v>0.25033829499323412</v>
      </c>
      <c r="H103" s="1"/>
      <c r="I103" s="1"/>
    </row>
    <row r="104" spans="1:9" ht="14.1" customHeight="1">
      <c r="A104" s="98" t="s">
        <v>75</v>
      </c>
      <c r="B104" s="290">
        <v>1387</v>
      </c>
      <c r="C104" s="291"/>
      <c r="D104" s="292">
        <v>5692</v>
      </c>
      <c r="E104" s="293"/>
      <c r="F104" s="99">
        <f t="shared" si="11"/>
        <v>0.24367533380182713</v>
      </c>
      <c r="H104" s="1"/>
      <c r="I104" s="1"/>
    </row>
    <row r="105" spans="1:9" ht="14.1" customHeight="1">
      <c r="A105" s="98" t="s">
        <v>76</v>
      </c>
      <c r="B105" s="290">
        <v>651</v>
      </c>
      <c r="C105" s="291"/>
      <c r="D105" s="292">
        <v>2901</v>
      </c>
      <c r="E105" s="293"/>
      <c r="F105" s="99">
        <f t="shared" si="11"/>
        <v>0.22440537745604963</v>
      </c>
      <c r="I105" s="10"/>
    </row>
    <row r="106" spans="1:9" ht="14.1" customHeight="1">
      <c r="A106" s="100" t="s">
        <v>77</v>
      </c>
      <c r="B106" s="294">
        <v>164</v>
      </c>
      <c r="C106" s="295"/>
      <c r="D106" s="294">
        <v>16472</v>
      </c>
      <c r="E106" s="295"/>
      <c r="F106" s="101">
        <f t="shared" si="11"/>
        <v>9.9562894609033503E-3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305" t="s">
        <v>78</v>
      </c>
      <c r="B113" s="307" t="s">
        <v>17</v>
      </c>
      <c r="C113" s="309" t="s">
        <v>18</v>
      </c>
      <c r="D113" s="296" t="s">
        <v>19</v>
      </c>
      <c r="E113" s="307" t="s">
        <v>17</v>
      </c>
      <c r="F113" s="309" t="s">
        <v>18</v>
      </c>
      <c r="G113" s="296" t="s">
        <v>19</v>
      </c>
      <c r="I113" s="10"/>
    </row>
    <row r="114" spans="1:9" ht="27.6" customHeight="1">
      <c r="A114" s="306"/>
      <c r="B114" s="308"/>
      <c r="C114" s="310"/>
      <c r="D114" s="297"/>
      <c r="E114" s="311"/>
      <c r="F114" s="312"/>
      <c r="G114" s="297"/>
      <c r="H114" s="1"/>
      <c r="I114" s="1"/>
    </row>
    <row r="115" spans="1:9" ht="14.1" customHeight="1">
      <c r="A115" s="102" t="s">
        <v>79</v>
      </c>
      <c r="B115" s="103">
        <v>2667.366685</v>
      </c>
      <c r="C115" s="104">
        <v>3519.8906019999999</v>
      </c>
      <c r="D115" s="105">
        <f>SUM(B115:C115)</f>
        <v>6187.2572870000004</v>
      </c>
      <c r="E115" s="106"/>
      <c r="F115" s="107"/>
      <c r="G115" s="107"/>
      <c r="H115" s="1"/>
      <c r="I115" s="1"/>
    </row>
    <row r="116" spans="1:9" ht="14.1" customHeight="1">
      <c r="A116" s="81" t="s">
        <v>80</v>
      </c>
      <c r="B116" s="108">
        <v>291.24210800000003</v>
      </c>
      <c r="C116" s="109">
        <v>395.10872499999999</v>
      </c>
      <c r="D116" s="110">
        <f>SUM(B116:C116)</f>
        <v>686.35083299999997</v>
      </c>
      <c r="E116" s="111">
        <f>B116/$B$115</f>
        <v>0.10918712812820486</v>
      </c>
      <c r="F116" s="111">
        <f>C116/$C$115</f>
        <v>0.11225028549907189</v>
      </c>
      <c r="G116" s="111">
        <f>D116/$D$115</f>
        <v>0.11092973851953539</v>
      </c>
      <c r="H116" s="1"/>
      <c r="I116" s="1"/>
    </row>
    <row r="117" spans="1:9" ht="14.1" customHeight="1">
      <c r="A117" s="81" t="s">
        <v>81</v>
      </c>
      <c r="B117" s="108">
        <v>155.70393100000001</v>
      </c>
      <c r="C117" s="109">
        <v>271.75171</v>
      </c>
      <c r="D117" s="112">
        <f t="shared" ref="D117:D122" si="12">SUM(B117:C117)</f>
        <v>427.45564100000001</v>
      </c>
      <c r="E117" s="111">
        <f t="shared" ref="E117:E122" si="13">B117/$B$115</f>
        <v>5.8373650640388054E-2</v>
      </c>
      <c r="F117" s="111">
        <f t="shared" ref="F117:F122" si="14">C117/$C$115</f>
        <v>7.7204589780600241E-2</v>
      </c>
      <c r="G117" s="111">
        <f t="shared" ref="G117:G122" si="15">D117/$D$115</f>
        <v>6.9086449968409083E-2</v>
      </c>
      <c r="H117" s="1"/>
      <c r="I117" s="1"/>
    </row>
    <row r="118" spans="1:9" ht="14.1" customHeight="1">
      <c r="A118" s="81" t="s">
        <v>82</v>
      </c>
      <c r="B118" s="108">
        <v>82.539422999999999</v>
      </c>
      <c r="C118" s="109">
        <v>278.405169</v>
      </c>
      <c r="D118" s="112">
        <f t="shared" si="12"/>
        <v>360.944592</v>
      </c>
      <c r="E118" s="111">
        <f t="shared" si="13"/>
        <v>3.0944160570109243E-2</v>
      </c>
      <c r="F118" s="111">
        <f t="shared" si="14"/>
        <v>7.9094835743420647E-2</v>
      </c>
      <c r="G118" s="111">
        <f t="shared" si="15"/>
        <v>5.8336767853242176E-2</v>
      </c>
      <c r="H118" s="1"/>
      <c r="I118" s="1"/>
    </row>
    <row r="119" spans="1:9" ht="14.1" customHeight="1">
      <c r="A119" s="81" t="s">
        <v>83</v>
      </c>
      <c r="B119" s="108">
        <v>356.51001000000002</v>
      </c>
      <c r="C119" s="109">
        <v>331.74980199999999</v>
      </c>
      <c r="D119" s="112">
        <f t="shared" si="12"/>
        <v>688.25981200000001</v>
      </c>
      <c r="E119" s="111">
        <f t="shared" si="13"/>
        <v>0.13365616808699102</v>
      </c>
      <c r="F119" s="111">
        <f t="shared" si="14"/>
        <v>9.4250032035512674E-2</v>
      </c>
      <c r="G119" s="111">
        <f t="shared" si="15"/>
        <v>0.11123827248078037</v>
      </c>
      <c r="H119" s="1"/>
      <c r="I119" s="1"/>
    </row>
    <row r="120" spans="1:9" ht="14.1" customHeight="1">
      <c r="A120" s="81" t="s">
        <v>84</v>
      </c>
      <c r="B120" s="108">
        <v>418.53835800000002</v>
      </c>
      <c r="C120" s="109">
        <v>627.11598400000003</v>
      </c>
      <c r="D120" s="112">
        <f t="shared" si="12"/>
        <v>1045.654342</v>
      </c>
      <c r="E120" s="111">
        <f t="shared" si="13"/>
        <v>0.15691069411403405</v>
      </c>
      <c r="F120" s="111">
        <f t="shared" si="14"/>
        <v>0.17816348713896762</v>
      </c>
      <c r="G120" s="111">
        <f t="shared" si="15"/>
        <v>0.16900127043318799</v>
      </c>
      <c r="H120" s="1"/>
      <c r="I120" s="1"/>
    </row>
    <row r="121" spans="1:9" ht="14.1" customHeight="1">
      <c r="A121" s="81" t="s">
        <v>85</v>
      </c>
      <c r="B121" s="108">
        <v>396.83441200000004</v>
      </c>
      <c r="C121" s="109">
        <v>517.82730500000002</v>
      </c>
      <c r="D121" s="112">
        <f t="shared" si="12"/>
        <v>914.66171700000007</v>
      </c>
      <c r="E121" s="111">
        <f t="shared" si="13"/>
        <v>0.14877385034146517</v>
      </c>
      <c r="F121" s="111">
        <f t="shared" si="14"/>
        <v>0.14711460200091753</v>
      </c>
      <c r="G121" s="111">
        <f t="shared" si="15"/>
        <v>0.14782991470579199</v>
      </c>
      <c r="H121" s="1"/>
      <c r="I121" s="1"/>
    </row>
    <row r="122" spans="1:9" ht="14.1" customHeight="1">
      <c r="A122" s="90" t="s">
        <v>86</v>
      </c>
      <c r="B122" s="113">
        <v>965.99844299999995</v>
      </c>
      <c r="C122" s="114">
        <v>1097.9319050000001</v>
      </c>
      <c r="D122" s="115">
        <f t="shared" si="12"/>
        <v>2063.9303479999999</v>
      </c>
      <c r="E122" s="111">
        <f t="shared" si="13"/>
        <v>0.36215434811880765</v>
      </c>
      <c r="F122" s="111">
        <f t="shared" si="14"/>
        <v>0.31192216723331001</v>
      </c>
      <c r="G122" s="111">
        <f t="shared" si="15"/>
        <v>0.33357758571580792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92" t="s">
        <v>87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</row>
    <row r="131" spans="1:22" ht="14.1" customHeight="1">
      <c r="A131" s="24"/>
      <c r="B131" s="24"/>
      <c r="C131" s="24"/>
      <c r="D131" s="24"/>
      <c r="E131" s="24"/>
      <c r="F131" s="24"/>
      <c r="G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</row>
    <row r="132" spans="1:22" ht="28.15" customHeight="1">
      <c r="A132" s="298" t="s">
        <v>88</v>
      </c>
      <c r="B132" s="299"/>
      <c r="C132" s="300"/>
      <c r="I132" s="24"/>
    </row>
    <row r="133" spans="1:22">
      <c r="A133" s="96" t="s">
        <v>89</v>
      </c>
      <c r="B133" s="28">
        <v>2673.319939</v>
      </c>
      <c r="C133" s="29">
        <f>B133/SUM($B$133:$B$140)</f>
        <v>0.70012208877451809</v>
      </c>
      <c r="I133" s="24"/>
    </row>
    <row r="134" spans="1:22">
      <c r="A134" s="98" t="s">
        <v>90</v>
      </c>
      <c r="B134" s="30">
        <v>516.717985</v>
      </c>
      <c r="C134" s="31">
        <f t="shared" ref="C134:C140" si="16">B134/SUM($B$133:$B$140)</f>
        <v>0.13532449658864423</v>
      </c>
      <c r="I134" s="24"/>
    </row>
    <row r="135" spans="1:22">
      <c r="A135" s="98" t="s">
        <v>91</v>
      </c>
      <c r="B135" s="30">
        <v>39.696711000000001</v>
      </c>
      <c r="C135" s="31">
        <f t="shared" si="16"/>
        <v>1.0396265638595676E-2</v>
      </c>
      <c r="I135" s="24"/>
    </row>
    <row r="136" spans="1:22">
      <c r="A136" s="98" t="s">
        <v>92</v>
      </c>
      <c r="B136" s="30">
        <v>49.613413999999999</v>
      </c>
      <c r="C136" s="31">
        <f t="shared" si="16"/>
        <v>1.2993374468268206E-2</v>
      </c>
      <c r="I136" s="24"/>
    </row>
    <row r="137" spans="1:22">
      <c r="A137" s="98" t="s">
        <v>93</v>
      </c>
      <c r="B137" s="30">
        <v>89.739646999999991</v>
      </c>
      <c r="C137" s="31">
        <f t="shared" si="16"/>
        <v>2.3502128640476169E-2</v>
      </c>
      <c r="I137" s="24"/>
    </row>
    <row r="138" spans="1:22">
      <c r="A138" s="98" t="s">
        <v>94</v>
      </c>
      <c r="B138" s="116">
        <v>234.96669200000002</v>
      </c>
      <c r="C138" s="117">
        <f t="shared" si="16"/>
        <v>6.1535983327537985E-2</v>
      </c>
      <c r="I138" s="24"/>
    </row>
    <row r="139" spans="1:22">
      <c r="A139" s="98" t="s">
        <v>95</v>
      </c>
      <c r="B139" s="116">
        <v>197.039027</v>
      </c>
      <c r="C139" s="117">
        <f t="shared" si="16"/>
        <v>5.1603017334671021E-2</v>
      </c>
      <c r="E139" s="118"/>
      <c r="I139" s="24"/>
    </row>
    <row r="140" spans="1:22">
      <c r="A140" s="100" t="s">
        <v>96</v>
      </c>
      <c r="B140" s="119">
        <v>17.269099000000001</v>
      </c>
      <c r="C140" s="120">
        <f t="shared" si="16"/>
        <v>4.5226452272886528E-3</v>
      </c>
      <c r="I140" s="24"/>
    </row>
    <row r="141" spans="1:22">
      <c r="A141" s="84"/>
      <c r="B141" s="49"/>
      <c r="C141" s="21"/>
      <c r="I141" s="24"/>
    </row>
    <row r="142" spans="1:22" ht="22.15" customHeight="1">
      <c r="A142" s="84"/>
      <c r="B142" s="49"/>
      <c r="C142" s="21"/>
      <c r="D142" s="10"/>
      <c r="E142" s="10"/>
      <c r="F142" s="10"/>
      <c r="G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</row>
    <row r="143" spans="1:22" ht="13.9" customHeight="1">
      <c r="A143" s="84"/>
      <c r="B143" s="49"/>
      <c r="C143" s="21"/>
      <c r="D143" s="10"/>
      <c r="E143" s="10"/>
      <c r="F143" s="10"/>
      <c r="G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</row>
    <row r="144" spans="1:22" ht="13.9" customHeight="1">
      <c r="A144" s="301" t="s">
        <v>97</v>
      </c>
      <c r="B144" s="303" t="s">
        <v>98</v>
      </c>
      <c r="C144" s="303" t="s">
        <v>99</v>
      </c>
      <c r="D144" s="303" t="s">
        <v>37</v>
      </c>
      <c r="F144" s="10"/>
      <c r="H144" s="4"/>
      <c r="I144" s="79"/>
      <c r="J144" s="79"/>
      <c r="K144" s="4"/>
      <c r="L144" s="4"/>
      <c r="M144" s="4"/>
      <c r="N144" s="4"/>
      <c r="O144" s="4"/>
      <c r="P144" s="4"/>
      <c r="Q144" s="4"/>
    </row>
    <row r="145" spans="1:10">
      <c r="A145" s="302"/>
      <c r="B145" s="304"/>
      <c r="C145" s="304"/>
      <c r="D145" s="304"/>
      <c r="F145" s="10"/>
      <c r="H145" s="1"/>
      <c r="I145" s="24"/>
      <c r="J145" s="24"/>
    </row>
    <row r="146" spans="1:10" ht="13.9" customHeight="1">
      <c r="A146" s="121" t="s">
        <v>55</v>
      </c>
      <c r="B146" s="122">
        <v>684.99609299999997</v>
      </c>
      <c r="C146" s="123">
        <v>173.39715800000002</v>
      </c>
      <c r="D146" s="124">
        <f>C146/B146</f>
        <v>0.25313598102522322</v>
      </c>
      <c r="H146" s="1"/>
      <c r="I146" s="24"/>
      <c r="J146" s="24"/>
    </row>
    <row r="147" spans="1:10" ht="13.9" customHeight="1">
      <c r="A147" s="81" t="s">
        <v>57</v>
      </c>
      <c r="B147" s="125">
        <v>3304.1513749999999</v>
      </c>
      <c r="C147" s="126">
        <v>516.87776199999996</v>
      </c>
      <c r="D147" s="127">
        <f t="shared" ref="D147:D149" si="17">C147/B147</f>
        <v>0.15643283352900259</v>
      </c>
      <c r="I147" s="24"/>
    </row>
    <row r="148" spans="1:10" ht="13.9" customHeight="1">
      <c r="A148" s="81" t="s">
        <v>100</v>
      </c>
      <c r="B148" s="125">
        <v>494.819457</v>
      </c>
      <c r="C148" s="126">
        <v>18.965385999999999</v>
      </c>
      <c r="D148" s="127">
        <f t="shared" si="17"/>
        <v>3.8327890570398482E-2</v>
      </c>
      <c r="I148" s="24"/>
    </row>
    <row r="149" spans="1:10" ht="13.9" customHeight="1">
      <c r="A149" s="90" t="s">
        <v>19</v>
      </c>
      <c r="B149" s="128">
        <v>4483.9669240000003</v>
      </c>
      <c r="C149" s="129">
        <v>709.24030500000003</v>
      </c>
      <c r="D149" s="130">
        <f t="shared" si="17"/>
        <v>0.1581725104179203</v>
      </c>
      <c r="E149" s="131">
        <f>1-D149</f>
        <v>0.84182748958207965</v>
      </c>
      <c r="H149" s="10"/>
      <c r="I149" s="10"/>
      <c r="J149" s="10"/>
    </row>
    <row r="150" spans="1:10" ht="13.9" customHeight="1">
      <c r="A150" s="84"/>
      <c r="B150" s="49"/>
      <c r="C150" s="21"/>
      <c r="H150" s="10"/>
      <c r="I150" s="10"/>
      <c r="J150" s="10"/>
    </row>
    <row r="151" spans="1:10" ht="13.9" customHeight="1">
      <c r="A151" s="84"/>
      <c r="B151" s="49"/>
      <c r="C151" s="21"/>
      <c r="H151" s="10"/>
      <c r="I151" s="10"/>
      <c r="J151" s="10"/>
    </row>
    <row r="152" spans="1:10" ht="13.9" customHeight="1">
      <c r="A152" s="84"/>
      <c r="B152" s="49"/>
      <c r="C152" s="21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19"/>
      <c r="B154" s="321"/>
      <c r="C154" s="321"/>
      <c r="D154" s="321"/>
      <c r="E154" s="5"/>
      <c r="F154" s="322"/>
      <c r="G154" s="322"/>
      <c r="H154" s="313"/>
      <c r="I154" s="313"/>
      <c r="J154" s="314"/>
    </row>
    <row r="155" spans="1:10" ht="13.9" customHeight="1">
      <c r="A155" s="320"/>
      <c r="B155" s="321"/>
      <c r="C155" s="321"/>
      <c r="D155" s="321"/>
      <c r="E155" s="5"/>
      <c r="F155" s="322"/>
      <c r="G155" s="322"/>
      <c r="H155" s="313"/>
      <c r="I155" s="313"/>
      <c r="J155" s="314"/>
    </row>
    <row r="156" spans="1:10" ht="13.9" customHeight="1">
      <c r="A156" s="84"/>
      <c r="B156" s="132"/>
      <c r="C156" s="132"/>
      <c r="D156" s="133"/>
      <c r="E156" s="5"/>
      <c r="F156" s="84"/>
      <c r="G156" s="84"/>
      <c r="H156" s="134"/>
      <c r="I156" s="134"/>
      <c r="J156" s="135"/>
    </row>
    <row r="157" spans="1:10" ht="13.9" customHeight="1">
      <c r="A157" s="84"/>
      <c r="B157" s="132"/>
      <c r="C157" s="132"/>
      <c r="D157" s="133"/>
      <c r="E157" s="5"/>
      <c r="F157" s="84"/>
      <c r="G157" s="84"/>
      <c r="H157" s="134"/>
      <c r="I157" s="134"/>
      <c r="J157" s="135"/>
    </row>
    <row r="158" spans="1:10" ht="13.9" customHeight="1">
      <c r="A158" s="84"/>
      <c r="B158" s="132"/>
      <c r="C158" s="132"/>
      <c r="D158" s="133"/>
      <c r="E158" s="5"/>
      <c r="F158" s="315"/>
      <c r="G158" s="315"/>
      <c r="H158" s="136"/>
      <c r="I158" s="134"/>
      <c r="J158" s="135"/>
    </row>
    <row r="159" spans="1:10" ht="13.9" customHeight="1">
      <c r="A159" s="84"/>
      <c r="B159" s="136"/>
      <c r="C159" s="132"/>
      <c r="D159" s="133"/>
      <c r="E159" s="135"/>
      <c r="F159" s="5"/>
      <c r="G159" s="5"/>
      <c r="H159" s="5"/>
      <c r="I159" s="5"/>
      <c r="J159" s="5"/>
    </row>
    <row r="160" spans="1:10" ht="13.9" customHeight="1">
      <c r="A160" s="84"/>
      <c r="B160" s="137"/>
      <c r="C160" s="137"/>
      <c r="D160" s="133"/>
      <c r="E160" s="5"/>
      <c r="F160" s="5"/>
      <c r="G160" s="5"/>
      <c r="H160" s="5"/>
      <c r="I160" s="5"/>
      <c r="J160" s="5"/>
    </row>
    <row r="161" spans="1:22" ht="13.9" customHeight="1">
      <c r="A161" s="84"/>
      <c r="B161" s="137"/>
      <c r="C161" s="48"/>
      <c r="D161" s="138"/>
      <c r="I161" s="24"/>
    </row>
    <row r="162" spans="1:22" ht="13.9" customHeight="1">
      <c r="A162" s="84"/>
      <c r="B162" s="137"/>
      <c r="C162" s="48"/>
      <c r="D162" s="138"/>
      <c r="I162" s="24"/>
    </row>
    <row r="163" spans="1:22" ht="13.9" customHeight="1">
      <c r="A163" s="84"/>
      <c r="B163" s="137"/>
      <c r="C163" s="48"/>
      <c r="D163" s="138"/>
      <c r="I163" s="24"/>
    </row>
    <row r="164" spans="1:22" ht="21.4" customHeight="1">
      <c r="A164" s="92" t="s">
        <v>101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</row>
    <row r="165" spans="1:22" ht="37.9" customHeight="1">
      <c r="A165" s="139"/>
      <c r="B165" s="137"/>
      <c r="C165" s="48"/>
      <c r="D165" s="138"/>
      <c r="I165" s="24"/>
    </row>
    <row r="166" spans="1:22" ht="13.9" customHeight="1">
      <c r="A166" s="139"/>
      <c r="B166" s="137"/>
      <c r="C166" s="48"/>
      <c r="D166" s="138"/>
      <c r="I166" s="24"/>
    </row>
    <row r="167" spans="1:22" ht="13.9" customHeight="1">
      <c r="A167" s="140" t="s">
        <v>102</v>
      </c>
      <c r="B167" s="141"/>
      <c r="C167" s="142"/>
      <c r="D167" s="138"/>
      <c r="I167" s="24"/>
    </row>
    <row r="168" spans="1:22" ht="13.9" customHeight="1">
      <c r="A168" s="316" t="s">
        <v>103</v>
      </c>
      <c r="B168" s="143" t="s">
        <v>17</v>
      </c>
      <c r="C168" s="38">
        <v>65</v>
      </c>
      <c r="D168" s="138"/>
      <c r="I168" s="24"/>
    </row>
    <row r="169" spans="1:22" ht="13.9" customHeight="1">
      <c r="A169" s="261"/>
      <c r="B169" s="144" t="s">
        <v>104</v>
      </c>
      <c r="C169" s="40">
        <v>70</v>
      </c>
      <c r="D169" s="138"/>
      <c r="I169" s="24"/>
    </row>
    <row r="170" spans="1:22" ht="13.9" customHeight="1">
      <c r="A170" s="261" t="s">
        <v>105</v>
      </c>
      <c r="B170" s="144" t="s">
        <v>17</v>
      </c>
      <c r="C170" s="40">
        <v>378</v>
      </c>
      <c r="D170" s="138"/>
      <c r="I170" s="24"/>
    </row>
    <row r="171" spans="1:22" ht="13.9" customHeight="1">
      <c r="A171" s="317"/>
      <c r="B171" s="144" t="s">
        <v>104</v>
      </c>
      <c r="C171" s="40">
        <v>356</v>
      </c>
      <c r="D171" s="138"/>
      <c r="I171" s="24"/>
    </row>
    <row r="172" spans="1:22" ht="13.9" customHeight="1">
      <c r="A172" s="261" t="s">
        <v>106</v>
      </c>
      <c r="B172" s="144" t="s">
        <v>17</v>
      </c>
      <c r="C172" s="40">
        <v>50</v>
      </c>
      <c r="D172" s="138"/>
      <c r="I172" s="24"/>
    </row>
    <row r="173" spans="1:22" ht="13.9" customHeight="1">
      <c r="A173" s="318"/>
      <c r="B173" s="145" t="s">
        <v>104</v>
      </c>
      <c r="C173" s="43">
        <v>50</v>
      </c>
      <c r="D173" s="138"/>
      <c r="I173" s="24"/>
    </row>
    <row r="174" spans="1:22" ht="13.9" customHeight="1">
      <c r="A174" s="146"/>
      <c r="B174" s="147" t="s">
        <v>26</v>
      </c>
      <c r="C174" s="148">
        <f>SUM(C168:C173)</f>
        <v>969</v>
      </c>
      <c r="D174" s="138"/>
      <c r="I174" s="24"/>
    </row>
    <row r="175" spans="1:22" ht="13.9" customHeight="1">
      <c r="A175" s="146"/>
      <c r="B175" s="85"/>
      <c r="C175" s="48"/>
      <c r="D175" s="138"/>
      <c r="I175" s="24"/>
    </row>
    <row r="176" spans="1:22" ht="13.9" customHeight="1">
      <c r="A176" s="146"/>
      <c r="B176" s="85"/>
      <c r="C176" s="48"/>
      <c r="D176" s="138"/>
      <c r="I176" s="24"/>
    </row>
    <row r="177" spans="1:9" ht="13.9" customHeight="1">
      <c r="A177" s="139"/>
      <c r="B177" s="137"/>
      <c r="C177" s="48"/>
      <c r="D177" s="138"/>
      <c r="I177" s="24"/>
    </row>
    <row r="178" spans="1:9" ht="13.9" customHeight="1">
      <c r="A178" s="140" t="s">
        <v>107</v>
      </c>
      <c r="B178" s="141"/>
      <c r="C178" s="142"/>
      <c r="D178" s="138"/>
      <c r="I178" s="24"/>
    </row>
    <row r="179" spans="1:9" ht="13.9" customHeight="1">
      <c r="A179" s="81" t="s">
        <v>108</v>
      </c>
      <c r="B179" s="149"/>
      <c r="C179" s="38">
        <v>44</v>
      </c>
      <c r="D179" s="138"/>
      <c r="I179" s="24"/>
    </row>
    <row r="180" spans="1:9" ht="13.9" customHeight="1">
      <c r="A180" s="81" t="s">
        <v>109</v>
      </c>
      <c r="B180" s="149"/>
      <c r="C180" s="40">
        <v>38</v>
      </c>
      <c r="D180" s="138"/>
      <c r="I180" s="24"/>
    </row>
    <row r="181" spans="1:9" ht="13.9" customHeight="1">
      <c r="A181" s="81" t="s">
        <v>110</v>
      </c>
      <c r="B181" s="149"/>
      <c r="C181" s="40">
        <v>190</v>
      </c>
      <c r="D181" s="138"/>
      <c r="I181" s="24"/>
    </row>
    <row r="182" spans="1:9" ht="13.9" customHeight="1">
      <c r="A182" s="81" t="s">
        <v>111</v>
      </c>
      <c r="B182" s="149"/>
      <c r="C182" s="40">
        <v>197</v>
      </c>
      <c r="D182" s="138"/>
      <c r="I182" s="24"/>
    </row>
    <row r="183" spans="1:9" ht="13.9" customHeight="1">
      <c r="A183" s="90" t="s">
        <v>112</v>
      </c>
      <c r="B183" s="150"/>
      <c r="C183" s="43">
        <v>496</v>
      </c>
      <c r="D183" s="138"/>
      <c r="I183" s="24"/>
    </row>
    <row r="184" spans="1:9" ht="13.9" customHeight="1">
      <c r="A184" s="139"/>
      <c r="B184" s="137"/>
      <c r="C184" s="48"/>
      <c r="D184" s="138"/>
      <c r="I184" s="24"/>
    </row>
    <row r="185" spans="1:9" ht="13.9" customHeight="1">
      <c r="A185" s="140" t="s">
        <v>113</v>
      </c>
      <c r="B185" s="151"/>
      <c r="C185" s="151"/>
      <c r="D185" s="152"/>
      <c r="I185" s="24"/>
    </row>
    <row r="186" spans="1:9" ht="13.9" customHeight="1">
      <c r="A186" s="121" t="s">
        <v>114</v>
      </c>
      <c r="B186" s="153"/>
      <c r="C186" s="154"/>
      <c r="D186" s="40">
        <v>43</v>
      </c>
      <c r="I186" s="24"/>
    </row>
    <row r="187" spans="1:9" ht="13.9" customHeight="1">
      <c r="A187" s="81" t="s">
        <v>115</v>
      </c>
      <c r="B187" s="155"/>
      <c r="C187" s="149"/>
      <c r="D187" s="40">
        <v>54</v>
      </c>
      <c r="I187" s="24"/>
    </row>
    <row r="188" spans="1:9" ht="13.9" customHeight="1">
      <c r="A188" s="81" t="s">
        <v>116</v>
      </c>
      <c r="B188" s="155"/>
      <c r="C188" s="149"/>
      <c r="D188" s="40">
        <v>135</v>
      </c>
      <c r="I188" s="24"/>
    </row>
    <row r="189" spans="1:9" ht="13.9" customHeight="1">
      <c r="A189" s="81" t="s">
        <v>117</v>
      </c>
      <c r="B189" s="155"/>
      <c r="C189" s="149"/>
      <c r="D189" s="40">
        <v>454</v>
      </c>
      <c r="I189" s="24"/>
    </row>
    <row r="190" spans="1:9" ht="13.9" customHeight="1">
      <c r="A190" s="90" t="s">
        <v>118</v>
      </c>
      <c r="B190" s="156"/>
      <c r="C190" s="150"/>
      <c r="D190" s="43">
        <v>274</v>
      </c>
      <c r="I190" s="24"/>
    </row>
    <row r="191" spans="1:9" ht="13.9" customHeight="1">
      <c r="I191" s="24"/>
    </row>
    <row r="192" spans="1:9" ht="13.9" customHeight="1">
      <c r="I192" s="24"/>
    </row>
    <row r="193" spans="1:22" ht="13.9" customHeight="1">
      <c r="I193" s="24"/>
    </row>
    <row r="194" spans="1:22" ht="13.9" customHeight="1">
      <c r="I194" s="24"/>
    </row>
    <row r="195" spans="1:22" ht="13.9" customHeight="1">
      <c r="I195" s="24"/>
    </row>
    <row r="196" spans="1:22" ht="13.9" customHeight="1">
      <c r="I196" s="24"/>
    </row>
    <row r="197" spans="1:22" ht="13.9" customHeight="1">
      <c r="A197" s="139"/>
      <c r="B197" s="137"/>
      <c r="C197" s="48"/>
      <c r="D197" s="138"/>
      <c r="I197" s="24"/>
    </row>
    <row r="198" spans="1:22" ht="20.100000000000001" customHeight="1">
      <c r="A198" s="157" t="s">
        <v>119</v>
      </c>
      <c r="B198" s="157"/>
      <c r="C198" s="157"/>
      <c r="D198" s="157"/>
      <c r="E198" s="157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93"/>
    </row>
    <row r="199" spans="1:22" ht="20.45" customHeight="1">
      <c r="I199" s="24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58"/>
      <c r="I200" s="24"/>
    </row>
    <row r="201" spans="1:22" ht="13.9" customHeight="1">
      <c r="A201" s="140" t="s">
        <v>120</v>
      </c>
      <c r="B201" s="159"/>
      <c r="C201" s="159"/>
      <c r="D201" s="159"/>
      <c r="E201" s="159"/>
      <c r="F201" s="159"/>
      <c r="G201" s="160"/>
      <c r="H201" s="1"/>
      <c r="I201" s="1"/>
    </row>
    <row r="202" spans="1:22" ht="13.9" customHeight="1">
      <c r="A202" s="338" t="s">
        <v>121</v>
      </c>
      <c r="B202" s="339"/>
      <c r="C202" s="339"/>
      <c r="D202" s="339"/>
      <c r="E202" s="339"/>
      <c r="F202" s="340"/>
      <c r="G202" s="38">
        <v>2274</v>
      </c>
      <c r="H202" s="1"/>
      <c r="I202" s="1"/>
    </row>
    <row r="203" spans="1:22" ht="14.45" customHeight="1">
      <c r="A203" s="341" t="s">
        <v>122</v>
      </c>
      <c r="B203" s="342"/>
      <c r="C203" s="342"/>
      <c r="D203" s="342"/>
      <c r="E203" s="342"/>
      <c r="F203" s="343"/>
      <c r="G203" s="43">
        <v>1431</v>
      </c>
      <c r="H203" s="1"/>
      <c r="I203" s="1"/>
    </row>
    <row r="204" spans="1:22">
      <c r="A204" s="84"/>
      <c r="B204" s="161"/>
      <c r="C204" s="161"/>
      <c r="D204" s="161"/>
      <c r="E204" s="161"/>
      <c r="F204" s="161"/>
      <c r="G204" s="161"/>
      <c r="H204" s="162"/>
      <c r="I204" s="24"/>
    </row>
    <row r="205" spans="1:22" ht="14.45" customHeight="1">
      <c r="A205" s="84"/>
      <c r="B205" s="161"/>
      <c r="C205" s="161"/>
      <c r="D205" s="161"/>
      <c r="E205" s="161"/>
      <c r="F205" s="161"/>
      <c r="G205" s="161"/>
      <c r="H205" s="161"/>
      <c r="I205" s="24"/>
    </row>
    <row r="206" spans="1:22">
      <c r="I206" s="24"/>
    </row>
    <row r="207" spans="1:22">
      <c r="A207" s="323"/>
      <c r="B207" s="327"/>
      <c r="C207" s="324"/>
      <c r="H207" s="1"/>
      <c r="I207" s="24"/>
      <c r="J207" s="24"/>
    </row>
    <row r="208" spans="1:22" ht="15" customHeight="1">
      <c r="A208" s="270" t="s">
        <v>123</v>
      </c>
      <c r="B208" s="345" t="s">
        <v>124</v>
      </c>
      <c r="C208" s="345" t="s">
        <v>125</v>
      </c>
      <c r="H208" s="1"/>
      <c r="I208" s="24"/>
      <c r="J208" s="24"/>
    </row>
    <row r="209" spans="1:18">
      <c r="A209" s="344"/>
      <c r="B209" s="346"/>
      <c r="C209" s="346"/>
      <c r="H209" s="1"/>
      <c r="I209" s="24"/>
      <c r="J209" s="24"/>
    </row>
    <row r="210" spans="1:18">
      <c r="A210" s="344"/>
      <c r="B210" s="346"/>
      <c r="C210" s="346"/>
      <c r="D210" s="24"/>
      <c r="E210" s="24"/>
      <c r="H210" s="1"/>
      <c r="I210" s="1"/>
    </row>
    <row r="211" spans="1:18">
      <c r="A211" s="344"/>
      <c r="B211" s="347"/>
      <c r="C211" s="347"/>
      <c r="H211" s="1"/>
      <c r="I211" s="1"/>
    </row>
    <row r="212" spans="1:18">
      <c r="A212" s="271"/>
      <c r="B212" s="163">
        <v>6645</v>
      </c>
      <c r="C212" s="164">
        <v>501</v>
      </c>
      <c r="D212" s="165">
        <f>C212/B212</f>
        <v>7.5395033860045146E-2</v>
      </c>
      <c r="E212" s="166">
        <f>1-D212</f>
        <v>0.92460496613995491</v>
      </c>
      <c r="H212" s="1"/>
      <c r="I212" s="1"/>
    </row>
    <row r="213" spans="1:18">
      <c r="A213" s="167"/>
      <c r="B213" s="168"/>
      <c r="C213" s="168"/>
      <c r="D213" s="169"/>
      <c r="H213" s="1"/>
      <c r="I213" s="1"/>
    </row>
    <row r="214" spans="1:18">
      <c r="A214" s="323"/>
      <c r="B214" s="324"/>
      <c r="H214" s="1"/>
      <c r="I214" s="24"/>
      <c r="J214" s="24"/>
    </row>
    <row r="215" spans="1:18" ht="14.45" customHeight="1">
      <c r="A215" s="325" t="s">
        <v>126</v>
      </c>
      <c r="B215" s="326"/>
      <c r="H215" s="1"/>
      <c r="I215" s="24"/>
      <c r="J215" s="24"/>
    </row>
    <row r="216" spans="1:18">
      <c r="A216" s="170">
        <v>2007</v>
      </c>
      <c r="B216" s="171">
        <v>104</v>
      </c>
      <c r="H216" s="1"/>
      <c r="I216" s="24"/>
      <c r="J216" s="24"/>
    </row>
    <row r="217" spans="1:18">
      <c r="A217" s="170">
        <v>2008</v>
      </c>
      <c r="B217" s="171">
        <v>101</v>
      </c>
      <c r="H217" s="1"/>
      <c r="I217" s="24"/>
      <c r="J217" s="24"/>
    </row>
    <row r="218" spans="1:18">
      <c r="A218" s="170">
        <v>2009</v>
      </c>
      <c r="B218" s="171">
        <v>108</v>
      </c>
      <c r="H218" s="1"/>
      <c r="I218" s="24"/>
      <c r="J218" s="24"/>
    </row>
    <row r="219" spans="1:18">
      <c r="A219" s="170">
        <v>2010</v>
      </c>
      <c r="B219" s="171">
        <v>118</v>
      </c>
      <c r="H219" s="1"/>
      <c r="I219" s="24"/>
      <c r="J219" s="24"/>
    </row>
    <row r="220" spans="1:18">
      <c r="A220" s="170">
        <v>2011</v>
      </c>
      <c r="B220" s="171">
        <v>93</v>
      </c>
      <c r="H220" s="1"/>
      <c r="I220" s="24"/>
      <c r="J220" s="24"/>
    </row>
    <row r="221" spans="1:18">
      <c r="H221" s="1"/>
      <c r="I221" s="24"/>
      <c r="J221" s="24"/>
    </row>
    <row r="222" spans="1:18">
      <c r="A222" s="323"/>
      <c r="B222" s="327"/>
      <c r="C222" s="327"/>
      <c r="D222" s="327"/>
      <c r="E222" s="327"/>
      <c r="F222" s="324"/>
      <c r="H222" s="1"/>
      <c r="I222" s="24"/>
      <c r="J222" s="24"/>
    </row>
    <row r="223" spans="1:18" ht="14.45" customHeight="1">
      <c r="A223" s="328" t="s">
        <v>120</v>
      </c>
      <c r="B223" s="329"/>
      <c r="C223" s="329"/>
      <c r="D223" s="329"/>
      <c r="E223" s="330"/>
      <c r="F223" s="172"/>
      <c r="H223" s="1"/>
      <c r="I223" s="24"/>
      <c r="J223" s="24"/>
    </row>
    <row r="224" spans="1:18" ht="14.45" customHeight="1">
      <c r="A224" s="331" t="s">
        <v>127</v>
      </c>
      <c r="B224" s="332"/>
      <c r="C224" s="332"/>
      <c r="D224" s="332"/>
      <c r="E224" s="333"/>
      <c r="F224" s="122">
        <v>2460</v>
      </c>
      <c r="H224" s="1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128</v>
      </c>
      <c r="B225" s="364"/>
      <c r="C225" s="364"/>
      <c r="D225" s="364"/>
      <c r="E225" s="365"/>
      <c r="F225" s="125">
        <v>351</v>
      </c>
      <c r="H225" s="1"/>
      <c r="I225" s="366"/>
      <c r="J225" s="366"/>
      <c r="K225" s="366"/>
      <c r="L225" s="366"/>
      <c r="M225" s="366"/>
      <c r="N225" s="366"/>
      <c r="O225" s="366"/>
      <c r="P225" s="366"/>
      <c r="Q225" s="366"/>
      <c r="R225" s="134"/>
    </row>
    <row r="226" spans="1:22" ht="14.45" customHeight="1">
      <c r="A226" s="363" t="s">
        <v>129</v>
      </c>
      <c r="B226" s="364"/>
      <c r="C226" s="364"/>
      <c r="D226" s="364"/>
      <c r="E226" s="365"/>
      <c r="F226" s="125">
        <v>150</v>
      </c>
      <c r="H226" s="1"/>
      <c r="I226" s="367"/>
      <c r="J226" s="367"/>
      <c r="K226" s="367"/>
      <c r="L226" s="367"/>
      <c r="M226" s="367"/>
      <c r="N226" s="367"/>
      <c r="O226" s="367"/>
      <c r="P226" s="367"/>
      <c r="Q226" s="367"/>
      <c r="R226" s="134"/>
    </row>
    <row r="227" spans="1:22" ht="14.45" customHeight="1">
      <c r="A227" s="368" t="s">
        <v>130</v>
      </c>
      <c r="B227" s="369"/>
      <c r="C227" s="369"/>
      <c r="D227" s="369"/>
      <c r="E227" s="370"/>
      <c r="F227" s="173">
        <v>483</v>
      </c>
      <c r="H227" s="1"/>
      <c r="I227" s="24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7" t="s">
        <v>131</v>
      </c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</row>
    <row r="232" spans="1:22" ht="20.85" customHeight="1">
      <c r="A232" s="174"/>
      <c r="B232" s="174"/>
      <c r="C232" s="174"/>
      <c r="D232" s="174"/>
      <c r="E232" s="174"/>
      <c r="F232" s="174"/>
      <c r="G232" s="174"/>
      <c r="H232" s="174"/>
      <c r="I232" s="174"/>
      <c r="J232" s="174"/>
      <c r="K232" s="174"/>
      <c r="L232" s="174"/>
      <c r="M232" s="174"/>
      <c r="N232" s="174"/>
      <c r="O232" s="174"/>
      <c r="P232" s="174"/>
      <c r="Q232" s="174"/>
      <c r="R232" s="174"/>
      <c r="S232" s="174"/>
      <c r="T232" s="174"/>
      <c r="U232" s="174"/>
      <c r="V232" s="174"/>
    </row>
    <row r="233" spans="1:22" ht="15" customHeight="1">
      <c r="A233" s="371" t="s">
        <v>132</v>
      </c>
      <c r="B233" s="372"/>
      <c r="C233" s="373"/>
      <c r="D233" s="174"/>
      <c r="E233" s="175" t="s">
        <v>133</v>
      </c>
      <c r="F233" s="176"/>
      <c r="G233" s="176"/>
      <c r="H233" s="176"/>
      <c r="I233" s="176"/>
      <c r="J233" s="176"/>
      <c r="K233" s="176"/>
      <c r="L233" s="177"/>
      <c r="M233" s="174"/>
      <c r="N233" s="174"/>
      <c r="O233" s="174"/>
      <c r="P233" s="174"/>
      <c r="Q233" s="174"/>
      <c r="R233" s="174"/>
      <c r="S233" s="174"/>
      <c r="T233" s="174"/>
      <c r="U233" s="174"/>
      <c r="V233" s="174"/>
    </row>
    <row r="234" spans="1:22">
      <c r="A234" s="121" t="s">
        <v>134</v>
      </c>
      <c r="B234" s="178">
        <v>5724.855834</v>
      </c>
      <c r="C234" s="179">
        <f>B234/B236</f>
        <v>0.29007430882672836</v>
      </c>
      <c r="E234" s="121" t="s">
        <v>135</v>
      </c>
      <c r="F234" s="180"/>
      <c r="G234" s="180"/>
      <c r="H234" s="180"/>
      <c r="I234" s="180"/>
      <c r="J234" s="181"/>
      <c r="K234" s="182">
        <v>1707.995784</v>
      </c>
      <c r="L234" s="183">
        <f>K234/SUM(K234:K235)</f>
        <v>0.32474974237760851</v>
      </c>
    </row>
    <row r="235" spans="1:22">
      <c r="A235" s="81" t="s">
        <v>136</v>
      </c>
      <c r="B235" s="30">
        <v>462.19659999999999</v>
      </c>
      <c r="C235" s="184">
        <f>B235/B236</f>
        <v>2.3419167779005389E-2</v>
      </c>
      <c r="E235" s="81" t="s">
        <v>137</v>
      </c>
      <c r="F235" s="185"/>
      <c r="G235" s="185"/>
      <c r="H235" s="185"/>
      <c r="I235" s="185"/>
      <c r="J235" s="186"/>
      <c r="K235" s="187">
        <v>3551.4257370000005</v>
      </c>
      <c r="L235" s="188">
        <f>K235/SUM(K234:K235)</f>
        <v>0.67525025762239155</v>
      </c>
      <c r="M235" s="10"/>
      <c r="N235" s="10"/>
    </row>
    <row r="236" spans="1:22">
      <c r="A236" s="102" t="s">
        <v>138</v>
      </c>
      <c r="B236" s="189">
        <v>19735.825130999998</v>
      </c>
      <c r="C236" s="190"/>
      <c r="E236" s="191" t="s">
        <v>139</v>
      </c>
      <c r="F236" s="192"/>
      <c r="G236" s="192"/>
      <c r="H236" s="192"/>
      <c r="I236" s="192"/>
      <c r="J236" s="193"/>
      <c r="K236" s="194">
        <v>503.16368099999994</v>
      </c>
      <c r="L236" s="195">
        <f>K236/SUM(K234:K235)</f>
        <v>9.5669015877687419E-2</v>
      </c>
      <c r="M236" s="196">
        <f>1-L236</f>
        <v>0.90433098412231261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48" t="s">
        <v>140</v>
      </c>
      <c r="B239" s="349"/>
      <c r="C239" s="350"/>
      <c r="G239" s="10"/>
      <c r="H239" s="10"/>
      <c r="I239" s="10"/>
    </row>
    <row r="240" spans="1:22">
      <c r="A240" s="121" t="s">
        <v>141</v>
      </c>
      <c r="B240" s="38">
        <v>950.034763</v>
      </c>
      <c r="C240" s="179">
        <f>B240/$B$245</f>
        <v>0.17656208058196124</v>
      </c>
      <c r="G240" s="10"/>
      <c r="H240" s="10"/>
      <c r="I240" s="10"/>
    </row>
    <row r="241" spans="1:9">
      <c r="A241" s="81" t="s">
        <v>142</v>
      </c>
      <c r="B241" s="40">
        <v>1311.2206760000001</v>
      </c>
      <c r="C241" s="197">
        <f>B241/$B$245</f>
        <v>0.24368776772502768</v>
      </c>
      <c r="G241" s="10"/>
      <c r="H241" s="10"/>
      <c r="I241" s="10"/>
    </row>
    <row r="242" spans="1:9">
      <c r="A242" s="81" t="s">
        <v>143</v>
      </c>
      <c r="B242" s="40">
        <v>1594.2530740000002</v>
      </c>
      <c r="C242" s="197">
        <f>B242/$B$245</f>
        <v>0.29628877877138005</v>
      </c>
      <c r="G242" s="10"/>
      <c r="H242" s="10"/>
      <c r="I242" s="10"/>
    </row>
    <row r="243" spans="1:9">
      <c r="A243" s="81" t="s">
        <v>144</v>
      </c>
      <c r="B243" s="40">
        <v>1065.473336</v>
      </c>
      <c r="C243" s="197">
        <f>B243/$B$245</f>
        <v>0.19801611092073593</v>
      </c>
      <c r="G243" s="10"/>
      <c r="H243" s="10"/>
      <c r="I243" s="10"/>
    </row>
    <row r="244" spans="1:9">
      <c r="A244" s="81" t="s">
        <v>145</v>
      </c>
      <c r="B244" s="40">
        <v>459.75879399999997</v>
      </c>
      <c r="C244" s="184">
        <f>B244/$B$245</f>
        <v>8.5445262000895139E-2</v>
      </c>
      <c r="G244" s="10"/>
      <c r="H244" s="10"/>
      <c r="I244" s="10"/>
    </row>
    <row r="245" spans="1:9">
      <c r="A245" s="102" t="s">
        <v>26</v>
      </c>
      <c r="B245" s="189">
        <f>SUM(B240:B244)</f>
        <v>5380.7406430000001</v>
      </c>
      <c r="C245" s="190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5" t="s">
        <v>146</v>
      </c>
      <c r="B250" s="198"/>
      <c r="C250" s="172"/>
      <c r="I250" s="10"/>
    </row>
    <row r="251" spans="1:9">
      <c r="A251" s="199" t="s">
        <v>147</v>
      </c>
      <c r="B251" s="200">
        <v>1310.8992310000001</v>
      </c>
      <c r="C251" s="201">
        <f>B251/$B$255</f>
        <v>0.24362802767208491</v>
      </c>
      <c r="I251" s="10"/>
    </row>
    <row r="252" spans="1:9">
      <c r="A252" s="199" t="s">
        <v>148</v>
      </c>
      <c r="B252" s="200">
        <v>1444.736279</v>
      </c>
      <c r="C252" s="201">
        <f t="shared" ref="C252:C254" si="18">B252/$B$255</f>
        <v>0.2685013781651055</v>
      </c>
      <c r="I252" s="10"/>
    </row>
    <row r="253" spans="1:9">
      <c r="A253" s="199" t="s">
        <v>149</v>
      </c>
      <c r="B253" s="200">
        <v>1074.2541179999998</v>
      </c>
      <c r="C253" s="201">
        <f t="shared" si="18"/>
        <v>0.19964800176692996</v>
      </c>
      <c r="I253" s="10"/>
    </row>
    <row r="254" spans="1:9">
      <c r="A254" s="199" t="s">
        <v>150</v>
      </c>
      <c r="B254" s="200">
        <v>1550.8510180000001</v>
      </c>
      <c r="C254" s="201">
        <f t="shared" si="18"/>
        <v>0.28822259239587961</v>
      </c>
      <c r="I254" s="10"/>
    </row>
    <row r="255" spans="1:9">
      <c r="A255" s="84"/>
      <c r="B255" s="200">
        <f>SUM(B251:B254)</f>
        <v>5380.7406460000002</v>
      </c>
      <c r="C255" s="135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54" t="s">
        <v>151</v>
      </c>
      <c r="B262" s="254"/>
      <c r="C262" s="254"/>
      <c r="D262" s="254"/>
      <c r="E262" s="254"/>
      <c r="F262" s="254"/>
      <c r="G262" s="254"/>
      <c r="H262" s="254"/>
      <c r="I262" s="254"/>
      <c r="J262" s="254"/>
      <c r="K262" s="254"/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</row>
    <row r="263" spans="1:22" ht="20.85" customHeight="1">
      <c r="A263" s="5"/>
      <c r="B263" s="5"/>
      <c r="C263" s="4"/>
      <c r="D263" s="4"/>
      <c r="F263" s="24"/>
      <c r="G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</row>
    <row r="264" spans="1:22">
      <c r="A264" s="140" t="s">
        <v>152</v>
      </c>
      <c r="B264" s="159"/>
      <c r="C264" s="159"/>
      <c r="D264" s="159"/>
      <c r="E264" s="160"/>
      <c r="G264" s="24"/>
      <c r="I264" s="1"/>
    </row>
    <row r="265" spans="1:22" ht="15" customHeight="1">
      <c r="A265" s="121" t="s">
        <v>153</v>
      </c>
      <c r="B265" s="180"/>
      <c r="C265" s="180"/>
      <c r="D265" s="38">
        <v>2926.6778979999999</v>
      </c>
      <c r="E265" s="179">
        <f t="shared" ref="E265:E266" si="19">D265/SUM($D$265:$D$270)</f>
        <v>0.76647460456396044</v>
      </c>
      <c r="G265" s="24"/>
      <c r="I265" s="1"/>
    </row>
    <row r="266" spans="1:22" ht="15" customHeight="1">
      <c r="A266" s="90" t="s">
        <v>154</v>
      </c>
      <c r="B266" s="202"/>
      <c r="C266" s="203"/>
      <c r="D266" s="43">
        <v>891.68461600000001</v>
      </c>
      <c r="E266" s="204">
        <f t="shared" si="19"/>
        <v>0.23352539543603953</v>
      </c>
      <c r="G266" s="24"/>
      <c r="I266" s="1"/>
    </row>
    <row r="267" spans="1:22">
      <c r="A267" s="84"/>
      <c r="B267" s="84"/>
      <c r="C267" s="50"/>
      <c r="D267" s="134"/>
      <c r="E267" s="135"/>
      <c r="G267" s="24"/>
      <c r="I267" s="1"/>
    </row>
    <row r="268" spans="1:22">
      <c r="A268" s="84"/>
      <c r="B268" s="84"/>
      <c r="C268" s="50"/>
      <c r="D268" s="134"/>
      <c r="E268" s="135"/>
      <c r="G268" s="24"/>
      <c r="I268" s="1"/>
    </row>
    <row r="269" spans="1:22">
      <c r="A269" s="84"/>
      <c r="B269" s="84"/>
      <c r="C269" s="50"/>
      <c r="D269" s="134"/>
      <c r="E269" s="135"/>
      <c r="G269" s="24"/>
      <c r="I269" s="1"/>
    </row>
    <row r="270" spans="1:22">
      <c r="A270" s="84"/>
      <c r="B270" s="84"/>
      <c r="C270" s="50"/>
      <c r="D270" s="134"/>
      <c r="E270" s="135"/>
      <c r="G270" s="24"/>
      <c r="I270" s="1"/>
    </row>
    <row r="271" spans="1:22">
      <c r="A271" s="84"/>
      <c r="B271" s="84"/>
      <c r="C271" s="50"/>
      <c r="D271" s="137"/>
      <c r="E271" s="135"/>
      <c r="G271" s="24"/>
      <c r="I271" s="1"/>
    </row>
    <row r="272" spans="1:22">
      <c r="A272" s="139"/>
      <c r="B272" s="139"/>
      <c r="C272" s="205"/>
      <c r="D272" s="48"/>
      <c r="E272" s="21"/>
      <c r="G272" s="24"/>
      <c r="I272" s="1"/>
    </row>
    <row r="273" spans="1:14">
      <c r="A273" s="139"/>
      <c r="B273" s="139"/>
      <c r="C273" s="205"/>
      <c r="D273" s="48"/>
      <c r="E273" s="21"/>
      <c r="G273" s="24"/>
      <c r="I273" s="1"/>
    </row>
    <row r="274" spans="1:14">
      <c r="A274" s="139"/>
      <c r="B274" s="139"/>
      <c r="C274" s="205"/>
      <c r="D274" s="48"/>
      <c r="E274" s="21"/>
      <c r="G274" s="24"/>
      <c r="I274" s="1"/>
    </row>
    <row r="275" spans="1:14">
      <c r="A275" s="139"/>
      <c r="B275" s="139"/>
      <c r="C275" s="205"/>
      <c r="D275" s="48"/>
      <c r="E275" s="21"/>
      <c r="G275" s="24"/>
      <c r="I275" s="1"/>
    </row>
    <row r="276" spans="1:14" ht="33" customHeight="1">
      <c r="A276" s="139"/>
      <c r="B276" s="139"/>
      <c r="C276" s="205"/>
      <c r="D276" s="48"/>
      <c r="E276" s="21"/>
      <c r="G276" s="24"/>
      <c r="I276" s="1"/>
    </row>
    <row r="277" spans="1:14">
      <c r="A277" s="139"/>
      <c r="B277" s="139"/>
      <c r="C277" s="205"/>
      <c r="D277" s="48"/>
      <c r="E277" s="21"/>
      <c r="G277" s="24"/>
      <c r="I277" s="1"/>
    </row>
    <row r="278" spans="1:14">
      <c r="A278" s="139"/>
      <c r="B278" s="139"/>
      <c r="C278" s="205"/>
      <c r="D278" s="48"/>
      <c r="E278" s="21"/>
      <c r="G278" s="24"/>
      <c r="H278" s="140" t="s">
        <v>155</v>
      </c>
      <c r="I278" s="159"/>
      <c r="J278" s="159"/>
      <c r="K278" s="159"/>
      <c r="L278" s="160"/>
      <c r="M278" s="206"/>
      <c r="N278" s="207"/>
    </row>
    <row r="279" spans="1:14">
      <c r="A279" s="139"/>
      <c r="B279" s="139"/>
      <c r="C279" s="205"/>
      <c r="D279" s="48"/>
      <c r="E279" s="21"/>
      <c r="G279" s="24"/>
      <c r="H279" s="121" t="s">
        <v>156</v>
      </c>
      <c r="I279" s="180"/>
      <c r="J279" s="180"/>
      <c r="K279" s="180"/>
      <c r="L279" s="180"/>
      <c r="M279" s="122">
        <v>90.867786999999993</v>
      </c>
      <c r="N279" s="208">
        <f>M279/SUM($M$279:$M$283)</f>
        <v>2.3735418609207363E-2</v>
      </c>
    </row>
    <row r="280" spans="1:14">
      <c r="A280" s="139"/>
      <c r="B280" s="139"/>
      <c r="C280" s="205"/>
      <c r="D280" s="48"/>
      <c r="E280" s="21"/>
      <c r="G280" s="24"/>
      <c r="H280" s="81" t="s">
        <v>157</v>
      </c>
      <c r="I280" s="185"/>
      <c r="J280" s="185"/>
      <c r="K280" s="185"/>
      <c r="L280" s="185"/>
      <c r="M280" s="125">
        <v>608.48704599999996</v>
      </c>
      <c r="N280" s="209">
        <f>M280/SUM($M$279:$M$283)</f>
        <v>0.15894185642586428</v>
      </c>
    </row>
    <row r="281" spans="1:14">
      <c r="A281" s="84"/>
      <c r="B281" s="84"/>
      <c r="C281" s="50"/>
      <c r="D281" s="210"/>
      <c r="E281" s="21"/>
      <c r="H281" s="81" t="s">
        <v>158</v>
      </c>
      <c r="I281" s="185"/>
      <c r="J281" s="185"/>
      <c r="K281" s="185"/>
      <c r="L281" s="185"/>
      <c r="M281" s="125">
        <v>398.55539599999997</v>
      </c>
      <c r="N281" s="209">
        <f>M281/SUM($M$279:$M$283)</f>
        <v>0.10410597061220836</v>
      </c>
    </row>
    <row r="282" spans="1:14">
      <c r="H282" s="81" t="s">
        <v>159</v>
      </c>
      <c r="I282" s="185"/>
      <c r="J282" s="185"/>
      <c r="K282" s="185"/>
      <c r="L282" s="185"/>
      <c r="M282" s="125">
        <v>2024.2478110000002</v>
      </c>
      <c r="N282" s="209">
        <f>M282/SUM($M$279:$M$283)</f>
        <v>0.52875029478660762</v>
      </c>
    </row>
    <row r="283" spans="1:14">
      <c r="H283" s="90" t="s">
        <v>160</v>
      </c>
      <c r="I283" s="192"/>
      <c r="J283" s="192"/>
      <c r="K283" s="192"/>
      <c r="L283" s="192"/>
      <c r="M283" s="173">
        <v>706.20447999999999</v>
      </c>
      <c r="N283" s="211">
        <f>M283/SUM($M$279:$M$283)</f>
        <v>0.18446645956611235</v>
      </c>
    </row>
    <row r="284" spans="1:14">
      <c r="I284" s="1"/>
    </row>
    <row r="285" spans="1:14">
      <c r="H285" s="351" t="s">
        <v>161</v>
      </c>
      <c r="I285" s="352"/>
      <c r="J285" s="352"/>
      <c r="K285" s="352"/>
      <c r="L285" s="352"/>
      <c r="M285" s="352"/>
      <c r="N285" s="353"/>
    </row>
    <row r="286" spans="1:14">
      <c r="H286" s="212" t="s">
        <v>162</v>
      </c>
      <c r="I286" s="213"/>
      <c r="J286" s="213"/>
      <c r="K286" s="213"/>
      <c r="L286" s="213"/>
      <c r="M286" s="214">
        <v>1711.6442440000001</v>
      </c>
      <c r="N286" s="215">
        <f>M286/$M$289</f>
        <v>0.31810569528017085</v>
      </c>
    </row>
    <row r="287" spans="1:14" ht="15" customHeight="1">
      <c r="H287" s="354" t="s">
        <v>163</v>
      </c>
      <c r="I287" s="355"/>
      <c r="J287" s="355"/>
      <c r="K287" s="355"/>
      <c r="L287" s="356"/>
      <c r="M287" s="216">
        <v>2888.7646890000001</v>
      </c>
      <c r="N287" s="215">
        <f>M287/$M$289</f>
        <v>0.53687120037728564</v>
      </c>
    </row>
    <row r="288" spans="1:14" ht="14.45" customHeight="1">
      <c r="H288" s="357" t="s">
        <v>164</v>
      </c>
      <c r="I288" s="358"/>
      <c r="J288" s="358"/>
      <c r="K288" s="358"/>
      <c r="L288" s="359"/>
      <c r="M288" s="216">
        <v>780.33171199999992</v>
      </c>
      <c r="N288" s="215">
        <f>M288/$M$289</f>
        <v>0.14502310434254354</v>
      </c>
    </row>
    <row r="289" spans="1:22" ht="14.45" customHeight="1">
      <c r="H289" s="360" t="s">
        <v>42</v>
      </c>
      <c r="I289" s="361"/>
      <c r="J289" s="361"/>
      <c r="K289" s="361"/>
      <c r="L289" s="362"/>
      <c r="M289" s="217">
        <f>B71</f>
        <v>5380.7406449999999</v>
      </c>
      <c r="N289" s="218"/>
    </row>
    <row r="290" spans="1:22" ht="14.45" customHeight="1">
      <c r="I290" s="10"/>
    </row>
    <row r="291" spans="1:22" ht="14.45" customHeight="1">
      <c r="H291" s="1"/>
      <c r="I291" s="1"/>
    </row>
    <row r="292" spans="1:22">
      <c r="H292" s="1"/>
      <c r="I292" s="24"/>
    </row>
    <row r="293" spans="1:22" ht="15.75">
      <c r="A293" s="157" t="s">
        <v>165</v>
      </c>
      <c r="B293" s="157"/>
      <c r="C293" s="157"/>
      <c r="D293" s="157"/>
      <c r="E293" s="157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</row>
    <row r="294" spans="1:22" ht="20.100000000000001" customHeight="1">
      <c r="A294" s="54"/>
      <c r="B294" s="54"/>
      <c r="C294" s="54"/>
      <c r="D294" s="54"/>
      <c r="E294" s="54"/>
      <c r="F294" s="54"/>
      <c r="G294" s="4"/>
      <c r="H294" s="4"/>
      <c r="I294" s="79"/>
      <c r="J294" s="24"/>
      <c r="P294" s="4"/>
      <c r="Q294" s="4"/>
      <c r="R294" s="4"/>
      <c r="S294" s="4"/>
      <c r="T294" s="4"/>
      <c r="U294" s="4"/>
      <c r="V294" s="4"/>
    </row>
    <row r="295" spans="1:22" ht="20.100000000000001" customHeight="1">
      <c r="A295" s="380" t="s">
        <v>166</v>
      </c>
      <c r="B295" s="381"/>
      <c r="C295" s="381"/>
      <c r="D295" s="381"/>
      <c r="E295" s="381"/>
      <c r="F295" s="382"/>
      <c r="H295" s="1"/>
      <c r="I295" s="24"/>
      <c r="J295" s="24"/>
    </row>
    <row r="296" spans="1:22" ht="20.100000000000001" customHeight="1">
      <c r="A296" s="383" t="s">
        <v>167</v>
      </c>
      <c r="B296" s="384"/>
      <c r="C296" s="384"/>
      <c r="D296" s="384"/>
      <c r="E296" s="385"/>
      <c r="F296" s="219">
        <v>749</v>
      </c>
      <c r="H296" s="1"/>
      <c r="I296" s="24"/>
      <c r="J296" s="24"/>
    </row>
    <row r="297" spans="1:22" ht="20.100000000000001" customHeight="1">
      <c r="A297" s="374" t="s">
        <v>168</v>
      </c>
      <c r="B297" s="375"/>
      <c r="C297" s="375"/>
      <c r="D297" s="375"/>
      <c r="E297" s="376"/>
      <c r="F297" s="220">
        <v>1</v>
      </c>
      <c r="H297" s="1"/>
      <c r="I297" s="24"/>
      <c r="J297" s="24"/>
    </row>
    <row r="298" spans="1:22" ht="20.100000000000001" customHeight="1">
      <c r="A298" s="374" t="s">
        <v>169</v>
      </c>
      <c r="B298" s="375"/>
      <c r="C298" s="375"/>
      <c r="D298" s="375"/>
      <c r="E298" s="376"/>
      <c r="F298" s="220">
        <v>13</v>
      </c>
      <c r="H298" s="1"/>
      <c r="I298" s="24"/>
      <c r="J298" s="24"/>
    </row>
    <row r="299" spans="1:22" ht="20.100000000000001" customHeight="1">
      <c r="A299" s="374" t="s">
        <v>170</v>
      </c>
      <c r="B299" s="375"/>
      <c r="C299" s="375"/>
      <c r="D299" s="375"/>
      <c r="E299" s="376"/>
      <c r="F299" s="220">
        <v>1</v>
      </c>
      <c r="H299" s="1"/>
      <c r="I299" s="24"/>
      <c r="J299" s="24"/>
    </row>
    <row r="300" spans="1:22" ht="20.100000000000001" customHeight="1">
      <c r="A300" s="374" t="s">
        <v>171</v>
      </c>
      <c r="B300" s="375"/>
      <c r="C300" s="375"/>
      <c r="D300" s="375"/>
      <c r="E300" s="376"/>
      <c r="F300" s="220">
        <v>0</v>
      </c>
      <c r="H300" s="1"/>
      <c r="I300" s="24"/>
      <c r="J300" s="24"/>
    </row>
    <row r="301" spans="1:22" ht="20.100000000000001" customHeight="1">
      <c r="A301" s="374" t="s">
        <v>172</v>
      </c>
      <c r="B301" s="375"/>
      <c r="C301" s="375"/>
      <c r="D301" s="375"/>
      <c r="E301" s="376"/>
      <c r="F301" s="220">
        <v>23</v>
      </c>
      <c r="H301" s="1"/>
      <c r="I301" s="24"/>
      <c r="J301" s="24"/>
    </row>
    <row r="302" spans="1:22" ht="20.100000000000001" customHeight="1">
      <c r="A302" s="374" t="s">
        <v>173</v>
      </c>
      <c r="B302" s="375"/>
      <c r="C302" s="375"/>
      <c r="D302" s="375"/>
      <c r="E302" s="376"/>
      <c r="F302" s="220">
        <v>36</v>
      </c>
      <c r="H302" s="1"/>
      <c r="I302" s="24"/>
      <c r="J302" s="24"/>
      <c r="L302" s="10"/>
    </row>
    <row r="303" spans="1:22" ht="20.100000000000001" customHeight="1">
      <c r="A303" s="374" t="s">
        <v>174</v>
      </c>
      <c r="B303" s="375"/>
      <c r="C303" s="375"/>
      <c r="D303" s="375"/>
      <c r="E303" s="376"/>
      <c r="F303" s="220">
        <v>124</v>
      </c>
      <c r="H303" s="1"/>
      <c r="I303" s="24"/>
      <c r="J303" s="24"/>
    </row>
    <row r="304" spans="1:22" ht="20.100000000000001" customHeight="1">
      <c r="A304" s="374" t="s">
        <v>175</v>
      </c>
      <c r="B304" s="375"/>
      <c r="C304" s="375"/>
      <c r="D304" s="375"/>
      <c r="E304" s="376"/>
      <c r="F304" s="220">
        <v>5</v>
      </c>
      <c r="H304" s="1"/>
      <c r="I304" s="24"/>
      <c r="J304" s="24"/>
    </row>
    <row r="305" spans="1:22" ht="20.100000000000001" customHeight="1">
      <c r="A305" s="374" t="s">
        <v>176</v>
      </c>
      <c r="B305" s="375"/>
      <c r="C305" s="375"/>
      <c r="D305" s="375"/>
      <c r="E305" s="376"/>
      <c r="F305" s="220">
        <v>83</v>
      </c>
      <c r="H305" s="1"/>
      <c r="I305" s="24"/>
      <c r="J305" s="24"/>
    </row>
    <row r="306" spans="1:22" ht="20.100000000000001" customHeight="1">
      <c r="A306" s="377" t="s">
        <v>177</v>
      </c>
      <c r="B306" s="378"/>
      <c r="C306" s="378"/>
      <c r="D306" s="378"/>
      <c r="E306" s="379"/>
      <c r="F306" s="220">
        <v>44</v>
      </c>
      <c r="H306" s="1"/>
      <c r="I306" s="24"/>
      <c r="J306" s="24"/>
    </row>
    <row r="307" spans="1:22" ht="20.100000000000001" customHeight="1">
      <c r="A307" s="377" t="s">
        <v>178</v>
      </c>
      <c r="B307" s="378"/>
      <c r="C307" s="378"/>
      <c r="D307" s="378"/>
      <c r="E307" s="379"/>
      <c r="F307" s="220">
        <v>26</v>
      </c>
      <c r="H307" s="1"/>
      <c r="I307" s="24"/>
      <c r="J307" s="24"/>
    </row>
    <row r="308" spans="1:22" ht="20.100000000000001" customHeight="1">
      <c r="A308" s="374" t="s">
        <v>179</v>
      </c>
      <c r="B308" s="375"/>
      <c r="C308" s="375"/>
      <c r="D308" s="375"/>
      <c r="E308" s="376"/>
      <c r="F308" s="220">
        <v>56</v>
      </c>
      <c r="H308" s="1"/>
      <c r="I308" s="24"/>
      <c r="J308" s="24"/>
    </row>
    <row r="309" spans="1:22" ht="20.100000000000001" customHeight="1">
      <c r="A309" s="374" t="s">
        <v>180</v>
      </c>
      <c r="B309" s="375"/>
      <c r="C309" s="375"/>
      <c r="D309" s="375"/>
      <c r="E309" s="376"/>
      <c r="F309" s="220">
        <v>136</v>
      </c>
      <c r="H309" s="1"/>
      <c r="I309" s="24"/>
      <c r="J309" s="24"/>
    </row>
    <row r="310" spans="1:22" ht="20.100000000000001" customHeight="1">
      <c r="A310" s="374" t="s">
        <v>181</v>
      </c>
      <c r="B310" s="375"/>
      <c r="C310" s="375"/>
      <c r="D310" s="375"/>
      <c r="E310" s="376"/>
      <c r="F310" s="220">
        <v>141</v>
      </c>
      <c r="H310" s="1"/>
      <c r="I310" s="24"/>
      <c r="J310" s="24"/>
    </row>
    <row r="311" spans="1:22" ht="20.100000000000001" customHeight="1">
      <c r="A311" s="374" t="s">
        <v>182</v>
      </c>
      <c r="B311" s="375"/>
      <c r="C311" s="375"/>
      <c r="D311" s="375"/>
      <c r="E311" s="376"/>
      <c r="F311" s="220">
        <v>60</v>
      </c>
      <c r="H311" s="1"/>
      <c r="I311" s="24"/>
      <c r="J311" s="24"/>
    </row>
    <row r="312" spans="1:22">
      <c r="H312" s="1"/>
      <c r="I312" s="24"/>
      <c r="J312" s="24"/>
    </row>
    <row r="313" spans="1:22">
      <c r="A313" s="328" t="s">
        <v>183</v>
      </c>
      <c r="B313" s="329"/>
      <c r="C313" s="329"/>
      <c r="D313" s="329"/>
      <c r="E313" s="329"/>
      <c r="F313" s="329"/>
      <c r="G313" s="330"/>
      <c r="H313" s="1"/>
      <c r="I313" s="24"/>
      <c r="J313" s="24"/>
    </row>
    <row r="314" spans="1:22" ht="14.45" customHeight="1">
      <c r="A314" s="386" t="s">
        <v>184</v>
      </c>
      <c r="B314" s="387"/>
      <c r="C314" s="387"/>
      <c r="D314" s="387"/>
      <c r="E314" s="388"/>
      <c r="F314" s="122">
        <v>749</v>
      </c>
      <c r="G314" s="221"/>
      <c r="H314" s="1"/>
      <c r="I314" s="24"/>
      <c r="J314" s="24"/>
    </row>
    <row r="315" spans="1:22" ht="14.45" customHeight="1">
      <c r="A315" s="389" t="s">
        <v>185</v>
      </c>
      <c r="B315" s="390"/>
      <c r="C315" s="390"/>
      <c r="D315" s="390"/>
      <c r="E315" s="391"/>
      <c r="F315" s="222">
        <v>563</v>
      </c>
      <c r="G315" s="31">
        <f>F315/$F$314</f>
        <v>0.75166889185580776</v>
      </c>
      <c r="H315" s="1"/>
      <c r="I315" s="24"/>
      <c r="J315" s="24"/>
    </row>
    <row r="316" spans="1:22" ht="14.45" customHeight="1">
      <c r="A316" s="389" t="s">
        <v>186</v>
      </c>
      <c r="B316" s="390"/>
      <c r="C316" s="390"/>
      <c r="D316" s="390"/>
      <c r="E316" s="391"/>
      <c r="F316" s="222">
        <v>183</v>
      </c>
      <c r="G316" s="31">
        <f>F316/$F$314</f>
        <v>0.24432576769025366</v>
      </c>
      <c r="H316" s="1"/>
      <c r="I316" s="24"/>
      <c r="J316" s="24"/>
    </row>
    <row r="317" spans="1:22" ht="14.45" customHeight="1">
      <c r="A317" s="392" t="s">
        <v>187</v>
      </c>
      <c r="B317" s="393"/>
      <c r="C317" s="393"/>
      <c r="D317" s="393"/>
      <c r="E317" s="394"/>
      <c r="F317" s="223">
        <v>3</v>
      </c>
      <c r="G317" s="44">
        <f>F317/$F$314</f>
        <v>4.0053404539385851E-3</v>
      </c>
      <c r="H317" s="1"/>
      <c r="I317" s="24"/>
      <c r="J317" s="24"/>
    </row>
    <row r="318" spans="1:22">
      <c r="H318" s="1"/>
      <c r="I318" s="24"/>
      <c r="J318" s="24"/>
    </row>
    <row r="319" spans="1:22" ht="20.100000000000001" customHeight="1">
      <c r="A319" s="395" t="s">
        <v>188</v>
      </c>
      <c r="B319" s="395"/>
      <c r="C319" s="395"/>
      <c r="D319" s="395"/>
      <c r="E319" s="395"/>
      <c r="F319" s="395"/>
      <c r="G319" s="395"/>
      <c r="H319" s="395"/>
      <c r="I319" s="395"/>
      <c r="J319" s="395"/>
      <c r="K319" s="395"/>
      <c r="L319" s="395"/>
      <c r="M319" s="395"/>
      <c r="N319" s="395"/>
      <c r="O319" s="395"/>
      <c r="P319" s="395"/>
      <c r="Q319" s="395"/>
      <c r="R319" s="395"/>
      <c r="S319" s="395"/>
      <c r="T319" s="395"/>
      <c r="U319" s="395"/>
      <c r="V319" s="395"/>
    </row>
    <row r="320" spans="1:22">
      <c r="H320" s="1"/>
      <c r="I320" s="24"/>
      <c r="J320" s="24"/>
    </row>
    <row r="321" spans="1:19" ht="12.95" customHeight="1">
      <c r="A321" s="396" t="s">
        <v>189</v>
      </c>
      <c r="B321" s="397"/>
      <c r="D321" s="396" t="s">
        <v>190</v>
      </c>
      <c r="E321" s="398"/>
      <c r="F321" s="398"/>
      <c r="G321" s="398"/>
      <c r="H321" s="398"/>
      <c r="I321" s="397"/>
      <c r="K321" s="399" t="s">
        <v>191</v>
      </c>
      <c r="L321" s="400"/>
      <c r="M321" s="400"/>
      <c r="N321" s="400"/>
      <c r="O321" s="400"/>
      <c r="P321" s="400"/>
      <c r="Q321" s="401"/>
    </row>
    <row r="322" spans="1:19" ht="12.95" customHeight="1">
      <c r="A322" s="35" t="s">
        <v>192</v>
      </c>
      <c r="B322" s="35">
        <v>0</v>
      </c>
      <c r="C322" s="224"/>
      <c r="D322" s="407" t="s">
        <v>193</v>
      </c>
      <c r="E322" s="407"/>
      <c r="F322" s="407"/>
      <c r="G322" s="407"/>
      <c r="H322" s="407"/>
      <c r="I322" s="35">
        <v>17</v>
      </c>
      <c r="J322" s="224"/>
      <c r="K322" s="403" t="s">
        <v>194</v>
      </c>
      <c r="L322" s="404"/>
      <c r="M322" s="404"/>
      <c r="N322" s="404"/>
      <c r="O322" s="404"/>
      <c r="P322" s="405"/>
      <c r="Q322" s="35">
        <v>0</v>
      </c>
      <c r="R322" s="224"/>
      <c r="S322" s="224"/>
    </row>
    <row r="323" spans="1:19" ht="12.95" customHeight="1">
      <c r="A323" s="35" t="s">
        <v>195</v>
      </c>
      <c r="B323" s="35">
        <v>1</v>
      </c>
      <c r="C323" s="224"/>
      <c r="D323" s="408" t="s">
        <v>196</v>
      </c>
      <c r="E323" s="408"/>
      <c r="F323" s="408"/>
      <c r="G323" s="408"/>
      <c r="H323" s="408"/>
      <c r="I323" s="35">
        <v>0</v>
      </c>
      <c r="J323" s="224"/>
      <c r="K323" s="403" t="s">
        <v>197</v>
      </c>
      <c r="L323" s="404"/>
      <c r="M323" s="404"/>
      <c r="N323" s="404"/>
      <c r="O323" s="404"/>
      <c r="P323" s="405"/>
      <c r="Q323" s="35">
        <v>1</v>
      </c>
      <c r="R323" s="224"/>
      <c r="S323" s="224"/>
    </row>
    <row r="324" spans="1:19" ht="12.95" customHeight="1">
      <c r="A324" s="35" t="s">
        <v>198</v>
      </c>
      <c r="B324" s="35">
        <v>0</v>
      </c>
      <c r="C324" s="85"/>
      <c r="D324" s="408" t="s">
        <v>199</v>
      </c>
      <c r="E324" s="408"/>
      <c r="F324" s="408"/>
      <c r="G324" s="408"/>
      <c r="H324" s="408"/>
      <c r="I324" s="35">
        <v>1</v>
      </c>
      <c r="J324" s="224"/>
      <c r="K324" s="403" t="s">
        <v>200</v>
      </c>
      <c r="L324" s="404"/>
      <c r="M324" s="404"/>
      <c r="N324" s="404"/>
      <c r="O324" s="404"/>
      <c r="P324" s="405"/>
      <c r="Q324" s="35">
        <v>0</v>
      </c>
      <c r="R324" s="224"/>
      <c r="S324" s="224"/>
    </row>
    <row r="325" spans="1:19" ht="12.95" customHeight="1">
      <c r="A325" s="35" t="s">
        <v>201</v>
      </c>
      <c r="B325" s="35">
        <v>0</v>
      </c>
      <c r="C325" s="50"/>
      <c r="D325" s="402" t="s">
        <v>202</v>
      </c>
      <c r="E325" s="402"/>
      <c r="F325" s="402"/>
      <c r="G325" s="402"/>
      <c r="H325" s="402"/>
      <c r="I325" s="35">
        <v>2</v>
      </c>
      <c r="J325" s="224"/>
      <c r="K325" s="403" t="s">
        <v>203</v>
      </c>
      <c r="L325" s="404"/>
      <c r="M325" s="404"/>
      <c r="N325" s="404"/>
      <c r="O325" s="404"/>
      <c r="P325" s="405"/>
      <c r="Q325" s="35">
        <v>0</v>
      </c>
      <c r="R325" s="224"/>
      <c r="S325" s="224"/>
    </row>
    <row r="326" spans="1:19" ht="12.95" customHeight="1">
      <c r="A326" s="35" t="s">
        <v>204</v>
      </c>
      <c r="B326" s="35">
        <v>15</v>
      </c>
      <c r="C326" s="50"/>
      <c r="D326" s="406" t="s">
        <v>205</v>
      </c>
      <c r="E326" s="406"/>
      <c r="F326" s="406"/>
      <c r="G326" s="406"/>
      <c r="H326" s="406"/>
      <c r="I326" s="35">
        <v>2</v>
      </c>
      <c r="J326" s="224"/>
      <c r="K326" s="403" t="s">
        <v>206</v>
      </c>
      <c r="L326" s="404"/>
      <c r="M326" s="404"/>
      <c r="N326" s="404"/>
      <c r="O326" s="404"/>
      <c r="P326" s="405"/>
      <c r="Q326" s="35">
        <v>0</v>
      </c>
      <c r="R326" s="224"/>
      <c r="S326" s="224"/>
    </row>
    <row r="327" spans="1:19" ht="12.95" customHeight="1">
      <c r="A327" s="35" t="s">
        <v>207</v>
      </c>
      <c r="B327" s="35">
        <v>11</v>
      </c>
      <c r="C327" s="224"/>
      <c r="D327" s="406" t="s">
        <v>208</v>
      </c>
      <c r="E327" s="406"/>
      <c r="F327" s="406"/>
      <c r="G327" s="406"/>
      <c r="H327" s="406"/>
      <c r="I327" s="35">
        <v>0</v>
      </c>
      <c r="J327" s="224"/>
      <c r="K327" s="403" t="s">
        <v>209</v>
      </c>
      <c r="L327" s="404"/>
      <c r="M327" s="404"/>
      <c r="N327" s="404"/>
      <c r="O327" s="404"/>
      <c r="P327" s="405"/>
      <c r="Q327" s="35">
        <v>0</v>
      </c>
      <c r="R327" s="224"/>
      <c r="S327" s="224"/>
    </row>
    <row r="328" spans="1:19" ht="12.95" customHeight="1">
      <c r="A328" s="35" t="s">
        <v>210</v>
      </c>
      <c r="B328" s="35">
        <v>5</v>
      </c>
      <c r="C328" s="224"/>
      <c r="D328" s="408" t="s">
        <v>211</v>
      </c>
      <c r="E328" s="408"/>
      <c r="F328" s="408"/>
      <c r="G328" s="408"/>
      <c r="H328" s="408"/>
      <c r="I328" s="35">
        <v>5</v>
      </c>
      <c r="J328" s="224"/>
      <c r="K328" s="403" t="s">
        <v>212</v>
      </c>
      <c r="L328" s="404"/>
      <c r="M328" s="404"/>
      <c r="N328" s="404"/>
      <c r="O328" s="404"/>
      <c r="P328" s="405"/>
      <c r="Q328" s="35">
        <v>0</v>
      </c>
      <c r="R328" s="224"/>
      <c r="S328" s="224"/>
    </row>
    <row r="329" spans="1:19" ht="12.95" customHeight="1">
      <c r="A329" s="35" t="s">
        <v>213</v>
      </c>
      <c r="B329" s="35">
        <v>1</v>
      </c>
      <c r="C329" s="224"/>
      <c r="D329" s="408" t="s">
        <v>214</v>
      </c>
      <c r="E329" s="408"/>
      <c r="F329" s="408"/>
      <c r="G329" s="408"/>
      <c r="H329" s="408"/>
      <c r="I329" s="35">
        <v>0</v>
      </c>
      <c r="J329" s="224"/>
      <c r="K329" s="403" t="s">
        <v>215</v>
      </c>
      <c r="L329" s="404"/>
      <c r="M329" s="404"/>
      <c r="N329" s="404"/>
      <c r="O329" s="404"/>
      <c r="P329" s="405"/>
      <c r="Q329" s="35">
        <v>0</v>
      </c>
      <c r="R329" s="224"/>
      <c r="S329" s="224"/>
    </row>
    <row r="330" spans="1:19" ht="12.95" customHeight="1">
      <c r="A330" s="35" t="s">
        <v>216</v>
      </c>
      <c r="B330" s="35">
        <v>2</v>
      </c>
      <c r="C330" s="224"/>
      <c r="D330" s="408" t="s">
        <v>217</v>
      </c>
      <c r="E330" s="408"/>
      <c r="F330" s="408"/>
      <c r="G330" s="408"/>
      <c r="H330" s="408"/>
      <c r="I330" s="35">
        <v>0</v>
      </c>
      <c r="J330" s="224"/>
      <c r="K330" s="403" t="s">
        <v>218</v>
      </c>
      <c r="L330" s="404"/>
      <c r="M330" s="404"/>
      <c r="N330" s="404"/>
      <c r="O330" s="404"/>
      <c r="P330" s="405"/>
      <c r="Q330" s="35">
        <v>0</v>
      </c>
      <c r="R330" s="224"/>
      <c r="S330" s="224"/>
    </row>
    <row r="331" spans="1:19" ht="12.95" customHeight="1">
      <c r="A331" s="35" t="s">
        <v>219</v>
      </c>
      <c r="B331" s="35">
        <v>6</v>
      </c>
      <c r="C331" s="224"/>
      <c r="D331" s="408" t="s">
        <v>220</v>
      </c>
      <c r="E331" s="408"/>
      <c r="F331" s="408"/>
      <c r="G331" s="408"/>
      <c r="H331" s="408"/>
      <c r="I331" s="35">
        <v>0</v>
      </c>
      <c r="J331" s="224"/>
      <c r="K331" s="403" t="s">
        <v>221</v>
      </c>
      <c r="L331" s="404"/>
      <c r="M331" s="404"/>
      <c r="N331" s="404"/>
      <c r="O331" s="404"/>
      <c r="P331" s="405"/>
      <c r="Q331" s="35">
        <v>0</v>
      </c>
      <c r="R331" s="224"/>
      <c r="S331" s="224"/>
    </row>
    <row r="332" spans="1:19" ht="12.95" customHeight="1">
      <c r="A332" s="35" t="s">
        <v>222</v>
      </c>
      <c r="B332" s="35">
        <v>2</v>
      </c>
      <c r="C332" s="224"/>
      <c r="D332" s="408" t="s">
        <v>223</v>
      </c>
      <c r="E332" s="408"/>
      <c r="F332" s="408"/>
      <c r="G332" s="408"/>
      <c r="H332" s="408"/>
      <c r="I332" s="35">
        <v>0</v>
      </c>
      <c r="J332" s="224"/>
      <c r="K332" s="403" t="s">
        <v>224</v>
      </c>
      <c r="L332" s="404"/>
      <c r="M332" s="404"/>
      <c r="N332" s="404"/>
      <c r="O332" s="404"/>
      <c r="P332" s="405"/>
      <c r="Q332" s="35">
        <v>0</v>
      </c>
      <c r="R332" s="224"/>
      <c r="S332" s="224"/>
    </row>
    <row r="333" spans="1:19" ht="12.95" customHeight="1">
      <c r="A333" s="35" t="s">
        <v>225</v>
      </c>
      <c r="B333" s="35">
        <v>1</v>
      </c>
      <c r="C333" s="224"/>
      <c r="D333" s="408" t="s">
        <v>226</v>
      </c>
      <c r="E333" s="408"/>
      <c r="F333" s="408"/>
      <c r="G333" s="408"/>
      <c r="H333" s="408"/>
      <c r="I333" s="35">
        <v>0</v>
      </c>
      <c r="J333" s="224"/>
      <c r="K333" s="403" t="s">
        <v>227</v>
      </c>
      <c r="L333" s="404"/>
      <c r="M333" s="404"/>
      <c r="N333" s="404"/>
      <c r="O333" s="404"/>
      <c r="P333" s="405"/>
      <c r="Q333" s="35">
        <v>0</v>
      </c>
      <c r="R333" s="224"/>
      <c r="S333" s="224"/>
    </row>
    <row r="334" spans="1:19" ht="12.95" customHeight="1">
      <c r="A334" s="35" t="s">
        <v>228</v>
      </c>
      <c r="B334" s="35">
        <v>0</v>
      </c>
      <c r="C334" s="224"/>
      <c r="D334" s="408" t="s">
        <v>229</v>
      </c>
      <c r="E334" s="408"/>
      <c r="F334" s="408"/>
      <c r="G334" s="408"/>
      <c r="H334" s="408"/>
      <c r="I334" s="35">
        <v>1</v>
      </c>
      <c r="J334" s="224"/>
      <c r="K334" s="403" t="s">
        <v>230</v>
      </c>
      <c r="L334" s="404"/>
      <c r="M334" s="404"/>
      <c r="N334" s="404"/>
      <c r="O334" s="404"/>
      <c r="P334" s="405"/>
      <c r="Q334" s="35">
        <v>0</v>
      </c>
      <c r="R334" s="224"/>
      <c r="S334" s="224"/>
    </row>
    <row r="335" spans="1:19" ht="12.95" customHeight="1">
      <c r="A335" s="35" t="s">
        <v>231</v>
      </c>
      <c r="B335" s="35">
        <v>1</v>
      </c>
      <c r="C335" s="224"/>
      <c r="D335" s="408" t="s">
        <v>232</v>
      </c>
      <c r="E335" s="408"/>
      <c r="F335" s="408"/>
      <c r="G335" s="408"/>
      <c r="H335" s="408"/>
      <c r="I335" s="35">
        <v>5</v>
      </c>
      <c r="J335" s="224"/>
      <c r="K335" s="403" t="s">
        <v>233</v>
      </c>
      <c r="L335" s="404"/>
      <c r="M335" s="404"/>
      <c r="N335" s="404"/>
      <c r="O335" s="404"/>
      <c r="P335" s="405"/>
      <c r="Q335" s="35">
        <v>7</v>
      </c>
      <c r="R335" s="224"/>
      <c r="S335" s="224"/>
    </row>
    <row r="336" spans="1:19" ht="12.95" customHeight="1">
      <c r="A336" s="35" t="s">
        <v>234</v>
      </c>
      <c r="B336" s="35">
        <v>3</v>
      </c>
      <c r="C336" s="224"/>
      <c r="D336" s="408" t="s">
        <v>235</v>
      </c>
      <c r="E336" s="408"/>
      <c r="F336" s="408"/>
      <c r="G336" s="408"/>
      <c r="H336" s="408"/>
      <c r="I336" s="35">
        <v>0</v>
      </c>
      <c r="J336" s="224"/>
      <c r="K336" s="403" t="s">
        <v>236</v>
      </c>
      <c r="L336" s="404"/>
      <c r="M336" s="404"/>
      <c r="N336" s="404"/>
      <c r="O336" s="404"/>
      <c r="P336" s="405"/>
      <c r="Q336" s="35">
        <v>0</v>
      </c>
      <c r="R336" s="224"/>
      <c r="S336" s="224"/>
    </row>
    <row r="337" spans="1:19" ht="12.95" customHeight="1">
      <c r="A337" s="35" t="s">
        <v>237</v>
      </c>
      <c r="B337" s="35">
        <v>0</v>
      </c>
      <c r="C337" s="224"/>
      <c r="D337" s="408" t="s">
        <v>238</v>
      </c>
      <c r="E337" s="408"/>
      <c r="F337" s="408"/>
      <c r="G337" s="408"/>
      <c r="H337" s="408"/>
      <c r="I337" s="35">
        <v>21</v>
      </c>
      <c r="J337" s="224"/>
      <c r="K337" s="403" t="s">
        <v>239</v>
      </c>
      <c r="L337" s="404"/>
      <c r="M337" s="404"/>
      <c r="N337" s="404"/>
      <c r="O337" s="404"/>
      <c r="P337" s="405"/>
      <c r="Q337" s="35">
        <v>1</v>
      </c>
      <c r="R337" s="224"/>
      <c r="S337" s="224"/>
    </row>
    <row r="338" spans="1:19" ht="12.95" customHeight="1">
      <c r="A338" s="35" t="s">
        <v>240</v>
      </c>
      <c r="B338" s="35">
        <v>0</v>
      </c>
      <c r="C338" s="224"/>
      <c r="D338" s="408" t="s">
        <v>241</v>
      </c>
      <c r="E338" s="408"/>
      <c r="F338" s="408"/>
      <c r="G338" s="408"/>
      <c r="H338" s="408"/>
      <c r="I338" s="35">
        <v>15</v>
      </c>
      <c r="J338" s="224"/>
      <c r="K338" s="403" t="s">
        <v>242</v>
      </c>
      <c r="L338" s="404"/>
      <c r="M338" s="404"/>
      <c r="N338" s="404"/>
      <c r="O338" s="404"/>
      <c r="P338" s="405"/>
      <c r="Q338" s="35">
        <v>0</v>
      </c>
      <c r="R338" s="224"/>
      <c r="S338" s="224"/>
    </row>
    <row r="339" spans="1:19" ht="12.95" customHeight="1">
      <c r="A339" s="35" t="s">
        <v>243</v>
      </c>
      <c r="B339" s="35">
        <v>0</v>
      </c>
      <c r="C339" s="224"/>
      <c r="D339" s="408" t="s">
        <v>244</v>
      </c>
      <c r="E339" s="408"/>
      <c r="F339" s="408"/>
      <c r="G339" s="408"/>
      <c r="H339" s="408"/>
      <c r="I339" s="35">
        <v>8</v>
      </c>
      <c r="J339" s="224"/>
      <c r="K339" s="409" t="s">
        <v>245</v>
      </c>
      <c r="L339" s="409"/>
      <c r="M339" s="409"/>
      <c r="N339" s="409"/>
      <c r="O339" s="409"/>
      <c r="P339" s="409"/>
      <c r="Q339" s="35">
        <v>0</v>
      </c>
      <c r="R339" s="224"/>
      <c r="S339" s="224"/>
    </row>
    <row r="340" spans="1:19" ht="12.95" customHeight="1">
      <c r="A340" s="35" t="s">
        <v>246</v>
      </c>
      <c r="B340" s="35">
        <v>1</v>
      </c>
      <c r="C340" s="224"/>
      <c r="D340" s="408" t="s">
        <v>247</v>
      </c>
      <c r="E340" s="408"/>
      <c r="F340" s="408"/>
      <c r="G340" s="408"/>
      <c r="H340" s="408"/>
      <c r="I340" s="35">
        <v>0</v>
      </c>
      <c r="J340" s="224"/>
      <c r="K340" s="409" t="s">
        <v>248</v>
      </c>
      <c r="L340" s="409"/>
      <c r="M340" s="409"/>
      <c r="N340" s="409"/>
      <c r="O340" s="409"/>
      <c r="P340" s="409"/>
      <c r="Q340" s="35">
        <v>4</v>
      </c>
      <c r="R340" s="224"/>
      <c r="S340" s="224"/>
    </row>
    <row r="341" spans="1:19" ht="12.95" customHeight="1">
      <c r="A341" s="35" t="s">
        <v>249</v>
      </c>
      <c r="B341" s="35">
        <v>1</v>
      </c>
      <c r="C341" s="224"/>
      <c r="D341" s="408" t="s">
        <v>250</v>
      </c>
      <c r="E341" s="408"/>
      <c r="F341" s="408"/>
      <c r="G341" s="408"/>
      <c r="H341" s="408"/>
      <c r="I341" s="35">
        <v>3</v>
      </c>
      <c r="J341" s="224"/>
      <c r="K341" s="403" t="s">
        <v>251</v>
      </c>
      <c r="L341" s="404"/>
      <c r="M341" s="404"/>
      <c r="N341" s="404"/>
      <c r="O341" s="404"/>
      <c r="P341" s="405"/>
      <c r="Q341" s="35">
        <v>1</v>
      </c>
      <c r="R341" s="224"/>
      <c r="S341" s="224"/>
    </row>
    <row r="342" spans="1:19" ht="12.95" customHeight="1">
      <c r="A342" s="35" t="s">
        <v>252</v>
      </c>
      <c r="B342" s="35">
        <v>2</v>
      </c>
      <c r="C342" s="224"/>
      <c r="D342" s="408" t="s">
        <v>253</v>
      </c>
      <c r="E342" s="408"/>
      <c r="F342" s="408"/>
      <c r="G342" s="408"/>
      <c r="H342" s="408"/>
      <c r="I342" s="35">
        <v>1</v>
      </c>
      <c r="J342" s="224"/>
      <c r="K342" s="403" t="s">
        <v>254</v>
      </c>
      <c r="L342" s="404"/>
      <c r="M342" s="404"/>
      <c r="N342" s="404"/>
      <c r="O342" s="404"/>
      <c r="P342" s="405"/>
      <c r="Q342" s="35">
        <v>0</v>
      </c>
      <c r="R342" s="224"/>
      <c r="S342" s="224"/>
    </row>
    <row r="343" spans="1:19" ht="12.95" customHeight="1">
      <c r="A343" s="35" t="s">
        <v>255</v>
      </c>
      <c r="B343" s="35">
        <v>3</v>
      </c>
      <c r="C343" s="224"/>
      <c r="D343" s="408" t="s">
        <v>256</v>
      </c>
      <c r="E343" s="408"/>
      <c r="F343" s="408"/>
      <c r="G343" s="408"/>
      <c r="H343" s="408"/>
      <c r="I343" s="35">
        <v>0</v>
      </c>
      <c r="J343" s="224"/>
      <c r="K343" s="403" t="s">
        <v>257</v>
      </c>
      <c r="L343" s="404"/>
      <c r="M343" s="404"/>
      <c r="N343" s="404"/>
      <c r="O343" s="404"/>
      <c r="P343" s="405"/>
      <c r="Q343" s="35">
        <v>3</v>
      </c>
      <c r="R343" s="224"/>
      <c r="S343" s="224"/>
    </row>
    <row r="344" spans="1:19" ht="12.95" customHeight="1">
      <c r="A344" s="35" t="s">
        <v>258</v>
      </c>
      <c r="B344" s="35">
        <v>0</v>
      </c>
      <c r="C344" s="224"/>
      <c r="D344" s="408" t="s">
        <v>259</v>
      </c>
      <c r="E344" s="408"/>
      <c r="F344" s="408"/>
      <c r="G344" s="408"/>
      <c r="H344" s="408"/>
      <c r="I344" s="35">
        <v>1</v>
      </c>
      <c r="J344" s="224"/>
      <c r="K344" s="403" t="s">
        <v>260</v>
      </c>
      <c r="L344" s="404"/>
      <c r="M344" s="404"/>
      <c r="N344" s="404"/>
      <c r="O344" s="404"/>
      <c r="P344" s="405"/>
      <c r="Q344" s="35">
        <v>3</v>
      </c>
      <c r="R344" s="224"/>
      <c r="S344" s="224"/>
    </row>
    <row r="345" spans="1:19" ht="12.95" customHeight="1">
      <c r="A345" s="224"/>
      <c r="B345" s="224"/>
      <c r="C345" s="224"/>
      <c r="D345" s="224"/>
      <c r="E345" s="224"/>
      <c r="F345" s="224"/>
      <c r="G345" s="224"/>
      <c r="H345" s="224"/>
      <c r="I345" s="224"/>
      <c r="J345" s="224"/>
      <c r="K345" s="403" t="s">
        <v>261</v>
      </c>
      <c r="L345" s="404"/>
      <c r="M345" s="404"/>
      <c r="N345" s="404"/>
      <c r="O345" s="404"/>
      <c r="P345" s="405"/>
      <c r="Q345" s="35">
        <v>7</v>
      </c>
      <c r="R345" s="224"/>
      <c r="S345" s="224"/>
    </row>
    <row r="346" spans="1:19" ht="12.95" customHeight="1">
      <c r="A346" s="224"/>
      <c r="B346" s="224"/>
      <c r="C346" s="224"/>
      <c r="D346" s="224"/>
      <c r="E346" s="224"/>
      <c r="F346" s="224"/>
      <c r="G346" s="224"/>
      <c r="H346" s="224"/>
      <c r="I346" s="224"/>
      <c r="J346" s="224"/>
      <c r="K346" s="403" t="s">
        <v>262</v>
      </c>
      <c r="L346" s="404"/>
      <c r="M346" s="404"/>
      <c r="N346" s="404"/>
      <c r="O346" s="404"/>
      <c r="P346" s="405"/>
      <c r="Q346" s="35">
        <v>8</v>
      </c>
      <c r="R346" s="224"/>
      <c r="S346" s="224"/>
    </row>
    <row r="347" spans="1:19" ht="12.95" customHeight="1">
      <c r="A347" s="224"/>
      <c r="B347" s="224"/>
      <c r="C347" s="224"/>
      <c r="D347" s="224"/>
      <c r="E347" s="224"/>
      <c r="F347" s="224"/>
      <c r="G347" s="224"/>
      <c r="H347" s="224"/>
      <c r="I347" s="224"/>
      <c r="J347" s="224"/>
      <c r="K347" s="403" t="s">
        <v>263</v>
      </c>
      <c r="L347" s="404"/>
      <c r="M347" s="404"/>
      <c r="N347" s="404"/>
      <c r="O347" s="404"/>
      <c r="P347" s="405"/>
      <c r="Q347" s="35">
        <v>5</v>
      </c>
      <c r="R347" s="224"/>
      <c r="S347" s="224"/>
    </row>
    <row r="348" spans="1:19" ht="12.95" customHeight="1">
      <c r="A348" s="224"/>
      <c r="B348" s="224"/>
      <c r="C348" s="224"/>
      <c r="D348" s="224"/>
      <c r="E348" s="224"/>
      <c r="F348" s="224"/>
      <c r="G348" s="224"/>
      <c r="H348" s="224"/>
      <c r="I348" s="224"/>
      <c r="J348" s="224"/>
      <c r="K348" s="403" t="s">
        <v>264</v>
      </c>
      <c r="L348" s="404"/>
      <c r="M348" s="404"/>
      <c r="N348" s="404"/>
      <c r="O348" s="404"/>
      <c r="P348" s="405"/>
      <c r="Q348" s="35">
        <v>7</v>
      </c>
      <c r="R348" s="224"/>
      <c r="S348" s="224"/>
    </row>
    <row r="349" spans="1:19" ht="12.95" customHeight="1">
      <c r="A349" s="224"/>
      <c r="B349" s="224"/>
      <c r="C349" s="224"/>
      <c r="D349" s="224"/>
      <c r="E349" s="224"/>
      <c r="F349" s="224"/>
      <c r="G349" s="224"/>
      <c r="H349" s="224"/>
      <c r="I349" s="224"/>
      <c r="J349" s="224"/>
      <c r="K349" s="403" t="s">
        <v>265</v>
      </c>
      <c r="L349" s="404"/>
      <c r="M349" s="404"/>
      <c r="N349" s="404"/>
      <c r="O349" s="404"/>
      <c r="P349" s="405"/>
      <c r="Q349" s="35">
        <v>1</v>
      </c>
      <c r="R349" s="224"/>
      <c r="S349" s="224"/>
    </row>
    <row r="350" spans="1:19" ht="12.95" customHeight="1">
      <c r="A350" s="224"/>
      <c r="B350" s="224"/>
      <c r="C350" s="224"/>
      <c r="D350" s="224"/>
      <c r="E350" s="224"/>
      <c r="F350" s="224"/>
      <c r="G350" s="224"/>
      <c r="H350" s="224"/>
      <c r="I350" s="224"/>
      <c r="J350" s="224"/>
      <c r="K350" s="403" t="s">
        <v>266</v>
      </c>
      <c r="L350" s="404"/>
      <c r="M350" s="404"/>
      <c r="N350" s="404"/>
      <c r="O350" s="404"/>
      <c r="P350" s="405"/>
      <c r="Q350" s="35">
        <v>12</v>
      </c>
      <c r="R350" s="224"/>
      <c r="S350" s="224"/>
    </row>
    <row r="351" spans="1:19" ht="12.95" customHeight="1">
      <c r="A351" s="224"/>
      <c r="B351" s="224"/>
      <c r="C351" s="224"/>
      <c r="D351" s="224"/>
      <c r="E351" s="224"/>
      <c r="F351" s="224"/>
      <c r="G351" s="224"/>
      <c r="H351" s="224"/>
      <c r="I351" s="224"/>
      <c r="J351" s="224"/>
      <c r="K351" s="410" t="s">
        <v>267</v>
      </c>
      <c r="L351" s="410"/>
      <c r="M351" s="410"/>
      <c r="N351" s="410"/>
      <c r="O351" s="410"/>
      <c r="P351" s="410"/>
      <c r="Q351" s="35">
        <v>3</v>
      </c>
      <c r="R351" s="224"/>
      <c r="S351" s="224"/>
    </row>
    <row r="352" spans="1:19" ht="12.95" customHeight="1">
      <c r="A352" s="224"/>
      <c r="B352" s="224"/>
      <c r="C352" s="224"/>
      <c r="D352" s="224"/>
      <c r="E352" s="224"/>
      <c r="F352" s="224"/>
      <c r="G352" s="224"/>
      <c r="H352" s="224"/>
      <c r="I352" s="224"/>
      <c r="J352" s="224"/>
      <c r="K352" s="409" t="s">
        <v>268</v>
      </c>
      <c r="L352" s="409"/>
      <c r="M352" s="409"/>
      <c r="N352" s="409"/>
      <c r="O352" s="409"/>
      <c r="P352" s="409"/>
      <c r="Q352" s="35">
        <v>2</v>
      </c>
      <c r="R352" s="224"/>
      <c r="S352" s="224"/>
    </row>
    <row r="353" spans="1:22" ht="12.95" customHeight="1">
      <c r="A353" s="224"/>
      <c r="B353" s="224"/>
      <c r="C353" s="224"/>
      <c r="D353" s="224"/>
      <c r="E353" s="224"/>
      <c r="F353" s="224"/>
      <c r="G353" s="224"/>
      <c r="H353" s="224"/>
      <c r="I353" s="224"/>
      <c r="J353" s="224"/>
      <c r="K353" s="409" t="s">
        <v>269</v>
      </c>
      <c r="L353" s="409"/>
      <c r="M353" s="409"/>
      <c r="N353" s="409"/>
      <c r="O353" s="409"/>
      <c r="P353" s="409"/>
      <c r="Q353" s="35">
        <v>78</v>
      </c>
      <c r="R353" s="224"/>
      <c r="S353" s="224"/>
    </row>
    <row r="354" spans="1:22" ht="12.95" customHeight="1">
      <c r="A354" s="224"/>
      <c r="B354" s="224"/>
      <c r="C354" s="224"/>
      <c r="D354" s="224"/>
      <c r="E354" s="224"/>
      <c r="F354" s="224"/>
      <c r="G354" s="224"/>
      <c r="H354" s="224"/>
      <c r="I354" s="224"/>
      <c r="J354" s="224"/>
      <c r="K354" s="409" t="s">
        <v>270</v>
      </c>
      <c r="L354" s="409"/>
      <c r="M354" s="409"/>
      <c r="N354" s="409"/>
      <c r="O354" s="409"/>
      <c r="P354" s="409"/>
      <c r="Q354" s="35">
        <v>21</v>
      </c>
      <c r="R354" s="224"/>
      <c r="S354" s="224"/>
    </row>
    <row r="355" spans="1:22" ht="12.95" customHeight="1">
      <c r="A355" s="224"/>
      <c r="B355" s="224"/>
      <c r="C355" s="224"/>
      <c r="D355" s="224"/>
      <c r="E355" s="224"/>
      <c r="F355" s="224"/>
      <c r="G355" s="224"/>
      <c r="H355" s="224"/>
      <c r="I355" s="224"/>
      <c r="J355" s="224"/>
      <c r="K355" s="409" t="s">
        <v>271</v>
      </c>
      <c r="L355" s="409"/>
      <c r="M355" s="409"/>
      <c r="N355" s="409"/>
      <c r="O355" s="409"/>
      <c r="P355" s="409"/>
      <c r="Q355" s="35">
        <v>4</v>
      </c>
      <c r="R355" s="224"/>
      <c r="S355" s="224"/>
    </row>
    <row r="356" spans="1:22">
      <c r="H356" s="1"/>
      <c r="I356" s="1"/>
    </row>
    <row r="357" spans="1:22">
      <c r="I357" s="24"/>
    </row>
    <row r="358" spans="1:22">
      <c r="I358" s="24"/>
    </row>
    <row r="359" spans="1:22">
      <c r="I359" s="24"/>
      <c r="R359" s="225"/>
      <c r="S359" s="225"/>
      <c r="T359" s="225"/>
      <c r="U359" s="225"/>
      <c r="V359" s="225"/>
    </row>
    <row r="360" spans="1:22">
      <c r="D360" s="225"/>
      <c r="E360" s="225"/>
      <c r="F360" s="225"/>
      <c r="G360" s="225"/>
      <c r="H360" s="225"/>
      <c r="I360" s="225"/>
    </row>
    <row r="361" spans="1:22">
      <c r="I361" s="10"/>
    </row>
    <row r="362" spans="1:22">
      <c r="I362" s="24"/>
    </row>
    <row r="363" spans="1:22">
      <c r="I363" s="24"/>
    </row>
    <row r="364" spans="1:22">
      <c r="I364" s="24"/>
    </row>
    <row r="365" spans="1:22">
      <c r="I365" s="24"/>
    </row>
    <row r="366" spans="1:22">
      <c r="I366" s="24"/>
    </row>
    <row r="367" spans="1:22">
      <c r="I367" s="24"/>
    </row>
    <row r="368" spans="1:22">
      <c r="I368" s="24"/>
    </row>
    <row r="369" spans="9:9">
      <c r="I369" s="24"/>
    </row>
    <row r="370" spans="9:9">
      <c r="I370" s="24"/>
    </row>
    <row r="371" spans="9:9">
      <c r="I371" s="24"/>
    </row>
    <row r="372" spans="9:9">
      <c r="I372" s="24"/>
    </row>
    <row r="373" spans="9:9">
      <c r="I373" s="24"/>
    </row>
    <row r="374" spans="9:9">
      <c r="I374" s="24"/>
    </row>
    <row r="375" spans="9:9">
      <c r="I375" s="24"/>
    </row>
    <row r="376" spans="9:9">
      <c r="I376" s="24"/>
    </row>
    <row r="377" spans="9:9">
      <c r="I377" s="24"/>
    </row>
    <row r="378" spans="9:9">
      <c r="I378" s="24"/>
    </row>
    <row r="379" spans="9:9">
      <c r="I379" s="24"/>
    </row>
    <row r="380" spans="9:9">
      <c r="I380" s="24"/>
    </row>
    <row r="381" spans="9:9">
      <c r="I381" s="24"/>
    </row>
    <row r="382" spans="9:9">
      <c r="I382" s="24"/>
    </row>
    <row r="383" spans="9:9">
      <c r="I383" s="24"/>
    </row>
    <row r="384" spans="9:9">
      <c r="I384" s="24"/>
    </row>
    <row r="385" spans="9:9">
      <c r="I385" s="24"/>
    </row>
    <row r="386" spans="9:9">
      <c r="I386" s="24"/>
    </row>
    <row r="387" spans="9:9">
      <c r="I387" s="24"/>
    </row>
    <row r="388" spans="9:9">
      <c r="I388" s="24"/>
    </row>
    <row r="389" spans="9:9">
      <c r="I389" s="24"/>
    </row>
    <row r="390" spans="9:9">
      <c r="I390" s="24"/>
    </row>
    <row r="391" spans="9:9">
      <c r="I391" s="24"/>
    </row>
    <row r="392" spans="9:9">
      <c r="I392" s="24"/>
    </row>
    <row r="393" spans="9:9">
      <c r="I393" s="24"/>
    </row>
    <row r="394" spans="9:9">
      <c r="I394" s="24"/>
    </row>
    <row r="395" spans="9:9">
      <c r="I395" s="24"/>
    </row>
    <row r="396" spans="9:9">
      <c r="I396" s="24"/>
    </row>
    <row r="397" spans="9:9">
      <c r="I397" s="24"/>
    </row>
    <row r="398" spans="9:9">
      <c r="I398" s="24"/>
    </row>
    <row r="399" spans="9:9">
      <c r="I399" s="24"/>
    </row>
    <row r="400" spans="9:9">
      <c r="I400" s="24"/>
    </row>
    <row r="401" spans="9:9">
      <c r="I401" s="24"/>
    </row>
    <row r="402" spans="9:9">
      <c r="I402" s="24"/>
    </row>
    <row r="403" spans="9:9">
      <c r="I403" s="24"/>
    </row>
    <row r="404" spans="9:9">
      <c r="I404" s="24"/>
    </row>
    <row r="405" spans="9:9">
      <c r="I405" s="24"/>
    </row>
    <row r="406" spans="9:9">
      <c r="I406" s="24"/>
    </row>
    <row r="407" spans="9:9">
      <c r="I407" s="24"/>
    </row>
    <row r="408" spans="9:9">
      <c r="I408" s="24"/>
    </row>
    <row r="409" spans="9:9">
      <c r="I409" s="24"/>
    </row>
    <row r="410" spans="9:9">
      <c r="I410" s="24"/>
    </row>
    <row r="411" spans="9:9">
      <c r="I411" s="24"/>
    </row>
    <row r="412" spans="9:9">
      <c r="I412" s="24"/>
    </row>
    <row r="413" spans="9:9">
      <c r="I413" s="24"/>
    </row>
    <row r="414" spans="9:9">
      <c r="I414" s="24"/>
    </row>
    <row r="415" spans="9:9">
      <c r="I415" s="24"/>
    </row>
    <row r="416" spans="9:9">
      <c r="I416" s="24"/>
    </row>
    <row r="417" spans="9:9">
      <c r="I417" s="24"/>
    </row>
    <row r="418" spans="9:9">
      <c r="I418" s="24"/>
    </row>
    <row r="419" spans="9:9">
      <c r="I419" s="24"/>
    </row>
    <row r="420" spans="9:9">
      <c r="I420" s="24"/>
    </row>
    <row r="421" spans="9:9">
      <c r="I421" s="24"/>
    </row>
    <row r="422" spans="9:9">
      <c r="I422" s="24"/>
    </row>
    <row r="423" spans="9:9">
      <c r="I423" s="24"/>
    </row>
    <row r="424" spans="9:9">
      <c r="I424" s="24"/>
    </row>
    <row r="425" spans="9:9">
      <c r="I425" s="24"/>
    </row>
    <row r="426" spans="9:9">
      <c r="I426" s="24"/>
    </row>
    <row r="427" spans="9:9">
      <c r="I427" s="24"/>
    </row>
    <row r="428" spans="9:9">
      <c r="I428" s="24"/>
    </row>
    <row r="429" spans="9:9">
      <c r="I429" s="24"/>
    </row>
    <row r="430" spans="9:9">
      <c r="I430" s="24"/>
    </row>
    <row r="431" spans="9:9">
      <c r="I431" s="24"/>
    </row>
    <row r="432" spans="9:9">
      <c r="I432" s="24"/>
    </row>
    <row r="433" spans="9:9">
      <c r="I433" s="24"/>
    </row>
    <row r="434" spans="9:9">
      <c r="I434" s="24"/>
    </row>
    <row r="435" spans="9:9">
      <c r="I435" s="24"/>
    </row>
    <row r="436" spans="9:9">
      <c r="I436" s="24"/>
    </row>
    <row r="437" spans="9:9">
      <c r="I437" s="24"/>
    </row>
    <row r="438" spans="9:9">
      <c r="I438" s="24"/>
    </row>
    <row r="439" spans="9:9">
      <c r="I439" s="24"/>
    </row>
    <row r="440" spans="9:9">
      <c r="I440" s="24"/>
    </row>
    <row r="441" spans="9:9">
      <c r="I441" s="24"/>
    </row>
    <row r="442" spans="9:9">
      <c r="I442" s="24"/>
    </row>
    <row r="443" spans="9:9">
      <c r="I443" s="24"/>
    </row>
    <row r="444" spans="9:9">
      <c r="I444" s="24"/>
    </row>
    <row r="445" spans="9:9">
      <c r="I445" s="24"/>
    </row>
    <row r="446" spans="9:9">
      <c r="I446" s="24"/>
    </row>
    <row r="447" spans="9:9">
      <c r="I447" s="24"/>
    </row>
    <row r="448" spans="9:9">
      <c r="I448" s="24"/>
    </row>
    <row r="449" spans="9:9">
      <c r="I449" s="24"/>
    </row>
    <row r="450" spans="9:9">
      <c r="I450" s="24"/>
    </row>
    <row r="451" spans="9:9">
      <c r="I451" s="24"/>
    </row>
    <row r="452" spans="9:9">
      <c r="I452" s="24"/>
    </row>
    <row r="453" spans="9:9">
      <c r="I453" s="24"/>
    </row>
    <row r="454" spans="9:9">
      <c r="I454" s="24"/>
    </row>
    <row r="455" spans="9:9">
      <c r="I455" s="24"/>
    </row>
    <row r="456" spans="9:9">
      <c r="I456" s="24"/>
    </row>
    <row r="457" spans="9:9">
      <c r="I457" s="24"/>
    </row>
    <row r="458" spans="9:9">
      <c r="I458" s="24"/>
    </row>
    <row r="459" spans="9:9">
      <c r="I459" s="24"/>
    </row>
    <row r="460" spans="9:9">
      <c r="I460" s="24"/>
    </row>
    <row r="461" spans="9:9">
      <c r="I461" s="24"/>
    </row>
    <row r="462" spans="9:9">
      <c r="I462" s="24"/>
    </row>
    <row r="463" spans="9:9">
      <c r="I463" s="24"/>
    </row>
    <row r="464" spans="9:9">
      <c r="I464" s="24"/>
    </row>
    <row r="465" spans="9:9">
      <c r="I465" s="24"/>
    </row>
    <row r="466" spans="9:9">
      <c r="I466" s="24"/>
    </row>
    <row r="467" spans="9:9">
      <c r="I467" s="24"/>
    </row>
    <row r="468" spans="9:9">
      <c r="I468" s="24"/>
    </row>
    <row r="469" spans="9:9">
      <c r="I469" s="24"/>
    </row>
    <row r="470" spans="9:9">
      <c r="I470" s="24"/>
    </row>
    <row r="471" spans="9:9">
      <c r="I471" s="24"/>
    </row>
    <row r="472" spans="9:9">
      <c r="I472" s="24"/>
    </row>
    <row r="473" spans="9:9">
      <c r="I473" s="24"/>
    </row>
    <row r="474" spans="9:9">
      <c r="I474" s="24"/>
    </row>
    <row r="475" spans="9:9">
      <c r="I475" s="24"/>
    </row>
    <row r="476" spans="9:9">
      <c r="I476" s="24"/>
    </row>
    <row r="477" spans="9:9">
      <c r="I477" s="24"/>
    </row>
    <row r="478" spans="9:9">
      <c r="I478" s="24"/>
    </row>
    <row r="479" spans="9:9">
      <c r="I479" s="24"/>
    </row>
    <row r="480" spans="9:9">
      <c r="I480" s="24"/>
    </row>
    <row r="481" spans="9:9">
      <c r="I481" s="24"/>
    </row>
  </sheetData>
  <mergeCells count="197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C113:C114"/>
    <mergeCell ref="D113:D114"/>
    <mergeCell ref="E113:E114"/>
    <mergeCell ref="F113:F114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19685039370078741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2DE0E31-1FA5-4B83-9FF3-3752CBE5EEA9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Beaux-Arts</vt:lpstr>
      <vt:lpstr>'Beaux-Arts'!Impression_des_titres</vt:lpstr>
      <vt:lpstr>'Beaux-Arts'!Zone_d_impression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2014-06-05T07:12:33Z</dcterms:created>
  <dcterms:modified xsi:type="dcterms:W3CDTF">2014-06-17T12:51:39Z</dcterms:modified>
</cp:coreProperties>
</file>